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66925"/>
  <xr:revisionPtr revIDLastSave="0" documentId="13_ncr:1_{3E9210F9-31E1-45AC-ACB9-159759A1DE6D}" xr6:coauthVersionLast="47" xr6:coauthVersionMax="47" xr10:uidLastSave="{00000000-0000-0000-0000-000000000000}"/>
  <workbookProtection lockStructure="1"/>
  <bookViews>
    <workbookView xWindow="28680" yWindow="-120" windowWidth="29040" windowHeight="15840" tabRatio="779" xr2:uid="{00000000-000D-0000-FFFF-FFFF00000000}"/>
  </bookViews>
  <sheets>
    <sheet name="2022 Funding" sheetId="28" r:id="rId1"/>
  </sheets>
  <definedNames>
    <definedName name="_xlnm._FilterDatabase" localSheetId="0" hidden="1">'2022 Funding'!$B$23:$AD$23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8" l="1"/>
  <c r="E10" i="28"/>
  <c r="E16" i="28" s="1"/>
  <c r="L21" i="28" l="1"/>
  <c r="E19" i="28"/>
  <c r="V22" i="28"/>
  <c r="H121" i="28" l="1"/>
  <c r="H270" i="28"/>
  <c r="H193" i="28" l="1"/>
  <c r="H85" i="28"/>
  <c r="H268" i="28"/>
  <c r="H116" i="28"/>
  <c r="H155" i="28"/>
  <c r="H137" i="28"/>
  <c r="H109" i="28"/>
  <c r="H228" i="28"/>
  <c r="H50" i="28"/>
  <c r="H63" i="28"/>
  <c r="H89" i="28"/>
  <c r="H56" i="28"/>
  <c r="H53" i="28"/>
  <c r="H252" i="28"/>
  <c r="H157" i="28"/>
  <c r="H199" i="28"/>
  <c r="H166" i="28"/>
  <c r="H75" i="28"/>
  <c r="H103" i="28"/>
  <c r="H218" i="28"/>
  <c r="H183" i="28"/>
  <c r="H151" i="28"/>
  <c r="H163" i="28"/>
  <c r="H265" i="28"/>
  <c r="H104" i="28"/>
  <c r="H106" i="28"/>
  <c r="H140" i="28"/>
  <c r="H144" i="28"/>
  <c r="H269" i="28"/>
  <c r="H180" i="28"/>
  <c r="H266" i="28"/>
  <c r="H96" i="28"/>
  <c r="H24" i="28"/>
  <c r="H119" i="28"/>
  <c r="H148" i="28"/>
  <c r="H98" i="28"/>
  <c r="H167" i="28"/>
  <c r="H168" i="28"/>
  <c r="H108" i="28"/>
  <c r="H93" i="28"/>
  <c r="H46" i="28"/>
  <c r="H49" i="28"/>
  <c r="H134" i="28"/>
  <c r="H30" i="28"/>
  <c r="H133" i="28"/>
  <c r="H248" i="28"/>
  <c r="H43" i="28"/>
  <c r="H44" i="28"/>
  <c r="H59" i="28"/>
  <c r="H34" i="28"/>
  <c r="H160" i="28"/>
  <c r="H257" i="28"/>
  <c r="H69" i="28"/>
  <c r="H91" i="28"/>
  <c r="H209" i="28"/>
  <c r="H210" i="28"/>
  <c r="H177" i="28"/>
  <c r="H113" i="28"/>
  <c r="H231" i="28"/>
  <c r="H189" i="28"/>
  <c r="H242" i="28"/>
  <c r="H125" i="28"/>
  <c r="H126" i="28"/>
  <c r="H38" i="28"/>
  <c r="H243" i="28"/>
  <c r="H130" i="28"/>
  <c r="H41" i="28"/>
  <c r="I218" i="28"/>
  <c r="H153" i="28"/>
  <c r="H154" i="28"/>
  <c r="H81" i="28"/>
  <c r="H225" i="28"/>
  <c r="H111" i="28"/>
  <c r="H227" i="28"/>
  <c r="H76" i="28"/>
  <c r="H230" i="28"/>
  <c r="H214" i="28"/>
  <c r="H232" i="28"/>
  <c r="H37" i="28"/>
  <c r="H27" i="28"/>
  <c r="H244" i="28"/>
  <c r="H114" i="28"/>
  <c r="H48" i="28"/>
  <c r="H62" i="28"/>
  <c r="H51" i="28"/>
  <c r="H135" i="28"/>
  <c r="H79" i="28"/>
  <c r="H253" i="28"/>
  <c r="H54" i="28"/>
  <c r="H35" i="28"/>
  <c r="H258" i="28"/>
  <c r="H202" i="28"/>
  <c r="H71" i="28"/>
  <c r="H99" i="28"/>
  <c r="H117" i="28"/>
  <c r="H272" i="28"/>
  <c r="H192" i="28"/>
  <c r="H217" i="28"/>
  <c r="H220" i="28"/>
  <c r="H251" i="28"/>
  <c r="H196" i="28"/>
  <c r="H159" i="28"/>
  <c r="H256" i="28"/>
  <c r="H262" i="28"/>
  <c r="H164" i="28"/>
  <c r="H172" i="28"/>
  <c r="H57" i="28"/>
  <c r="H235" i="28"/>
  <c r="H170" i="28"/>
  <c r="H87" i="28"/>
  <c r="H102" i="28"/>
  <c r="H216" i="28"/>
  <c r="H234" i="28"/>
  <c r="H237" i="28"/>
  <c r="H118" i="28"/>
  <c r="H47" i="28"/>
  <c r="H129" i="28"/>
  <c r="H147" i="28"/>
  <c r="H150" i="28"/>
  <c r="H259" i="28"/>
  <c r="H178" i="28"/>
  <c r="H215" i="28"/>
  <c r="H105" i="28"/>
  <c r="H229" i="28"/>
  <c r="H190" i="28"/>
  <c r="H92" i="28"/>
  <c r="H207" i="28"/>
  <c r="H97" i="28"/>
  <c r="H175" i="28"/>
  <c r="H74" i="28"/>
  <c r="H221" i="28"/>
  <c r="H184" i="28"/>
  <c r="H188" i="28"/>
  <c r="H273" i="28"/>
  <c r="E22" i="28"/>
  <c r="H32" i="28"/>
  <c r="H52" i="28"/>
  <c r="H64" i="28"/>
  <c r="H66" i="28"/>
  <c r="H194" i="28"/>
  <c r="H67" i="28"/>
  <c r="H143" i="28"/>
  <c r="H146" i="28"/>
  <c r="H139" i="28"/>
  <c r="H141" i="28"/>
  <c r="H42" i="28"/>
  <c r="H198" i="28"/>
  <c r="H255" i="28"/>
  <c r="H200" i="28"/>
  <c r="H264" i="28"/>
  <c r="H84" i="28"/>
  <c r="H203" i="28"/>
  <c r="H267" i="28"/>
  <c r="H206" i="28"/>
  <c r="H173" i="28"/>
  <c r="H72" i="28"/>
  <c r="H174" i="28"/>
  <c r="H211" i="28"/>
  <c r="H212" i="28"/>
  <c r="H115" i="28"/>
  <c r="H233" i="28"/>
  <c r="H271" i="28"/>
  <c r="H185" i="28"/>
  <c r="H187" i="28"/>
  <c r="H61" i="28"/>
  <c r="H39" i="28"/>
  <c r="H245" i="28"/>
  <c r="H132" i="28"/>
  <c r="H205" i="28"/>
  <c r="H176" i="28"/>
  <c r="H239" i="28"/>
  <c r="H241" i="28"/>
  <c r="H58" i="28"/>
  <c r="H25" i="28"/>
  <c r="H127" i="28"/>
  <c r="H28" i="28"/>
  <c r="H136" i="28"/>
  <c r="H138" i="28"/>
  <c r="H29" i="28"/>
  <c r="H249" i="28"/>
  <c r="H145" i="28"/>
  <c r="H33" i="28"/>
  <c r="H195" i="28"/>
  <c r="H80" i="28"/>
  <c r="H82" i="28"/>
  <c r="H107" i="28"/>
  <c r="I270" i="28"/>
  <c r="H201" i="28"/>
  <c r="H88" i="28"/>
  <c r="F22" i="28"/>
  <c r="H197" i="28"/>
  <c r="H83" i="28"/>
  <c r="H261" i="28"/>
  <c r="H162" i="28"/>
  <c r="H263" i="28"/>
  <c r="H165" i="28"/>
  <c r="H70" i="28"/>
  <c r="H169" i="28"/>
  <c r="H100" i="28"/>
  <c r="H224" i="28"/>
  <c r="H77" i="28"/>
  <c r="I121" i="28"/>
  <c r="H60" i="28"/>
  <c r="H128" i="28"/>
  <c r="H131" i="28"/>
  <c r="H65" i="28"/>
  <c r="H142" i="28"/>
  <c r="H226" i="28"/>
  <c r="H123" i="28"/>
  <c r="H36" i="28"/>
  <c r="H40" i="28"/>
  <c r="H246" i="28"/>
  <c r="H247" i="28"/>
  <c r="H152" i="28"/>
  <c r="H156" i="28"/>
  <c r="H161" i="28"/>
  <c r="H55" i="28"/>
  <c r="H204" i="28"/>
  <c r="H86" i="28"/>
  <c r="H171" i="28"/>
  <c r="H94" i="28"/>
  <c r="H73" i="28"/>
  <c r="H101" i="28"/>
  <c r="H179" i="28"/>
  <c r="H110" i="28"/>
  <c r="H112" i="28"/>
  <c r="H78" i="28"/>
  <c r="H120" i="28"/>
  <c r="H158" i="28"/>
  <c r="H90" i="28"/>
  <c r="H208" i="28"/>
  <c r="H213" i="28"/>
  <c r="H238" i="28"/>
  <c r="H240" i="28"/>
  <c r="H122" i="28"/>
  <c r="G22" i="28"/>
  <c r="H26" i="28"/>
  <c r="H31" i="28"/>
  <c r="H45" i="28"/>
  <c r="H250" i="28"/>
  <c r="H68" i="28"/>
  <c r="H149" i="28"/>
  <c r="H254" i="28"/>
  <c r="H260" i="28"/>
  <c r="H95" i="28"/>
  <c r="H181" i="28"/>
  <c r="H182" i="28"/>
  <c r="H219" i="28"/>
  <c r="H222" i="28"/>
  <c r="H223" i="28"/>
  <c r="H236" i="28"/>
  <c r="H191" i="28"/>
  <c r="H186" i="28"/>
  <c r="H124" i="28"/>
  <c r="I223" i="28" l="1"/>
  <c r="I149" i="28"/>
  <c r="I120" i="28"/>
  <c r="I171" i="28"/>
  <c r="I246" i="28"/>
  <c r="I131" i="28"/>
  <c r="I70" i="28"/>
  <c r="I88" i="28"/>
  <c r="I145" i="28"/>
  <c r="I58" i="28"/>
  <c r="I61" i="28"/>
  <c r="I174" i="28"/>
  <c r="I200" i="28"/>
  <c r="I67" i="28"/>
  <c r="I188" i="28"/>
  <c r="I190" i="28"/>
  <c r="I129" i="28"/>
  <c r="I170" i="28"/>
  <c r="I196" i="28"/>
  <c r="I99" i="28"/>
  <c r="I135" i="28"/>
  <c r="I232" i="28"/>
  <c r="I154" i="28"/>
  <c r="I125" i="28"/>
  <c r="I91" i="28"/>
  <c r="I248" i="28"/>
  <c r="I168" i="28"/>
  <c r="I180" i="28"/>
  <c r="I151" i="28"/>
  <c r="I252" i="28"/>
  <c r="I222" i="28"/>
  <c r="I68" i="28"/>
  <c r="I122" i="28"/>
  <c r="I78" i="28"/>
  <c r="I86" i="28"/>
  <c r="I40" i="28"/>
  <c r="I128" i="28"/>
  <c r="I165" i="28"/>
  <c r="I201" i="28"/>
  <c r="I249" i="28"/>
  <c r="I241" i="28"/>
  <c r="I187" i="28"/>
  <c r="I72" i="28"/>
  <c r="I255" i="28"/>
  <c r="I194" i="28"/>
  <c r="I184" i="28"/>
  <c r="I229" i="28"/>
  <c r="I47" i="28"/>
  <c r="I235" i="28"/>
  <c r="I251" i="28"/>
  <c r="I71" i="28"/>
  <c r="I51" i="28"/>
  <c r="I214" i="28"/>
  <c r="I153" i="28"/>
  <c r="I242" i="28"/>
  <c r="I69" i="28"/>
  <c r="I133" i="28"/>
  <c r="I167" i="28"/>
  <c r="I269" i="28"/>
  <c r="I183" i="28"/>
  <c r="I53" i="28"/>
  <c r="I155" i="28"/>
  <c r="I219" i="28"/>
  <c r="I250" i="28"/>
  <c r="I240" i="28"/>
  <c r="I112" i="28"/>
  <c r="I204" i="28"/>
  <c r="I36" i="28"/>
  <c r="I60" i="28"/>
  <c r="I263" i="28"/>
  <c r="I29" i="28"/>
  <c r="I239" i="28"/>
  <c r="I185" i="28"/>
  <c r="I173" i="28"/>
  <c r="I198" i="28"/>
  <c r="I66" i="28"/>
  <c r="I221" i="28"/>
  <c r="I105" i="28"/>
  <c r="I118" i="28"/>
  <c r="I57" i="28"/>
  <c r="I220" i="28"/>
  <c r="I202" i="28"/>
  <c r="I62" i="28"/>
  <c r="I230" i="28"/>
  <c r="I189" i="28"/>
  <c r="I257" i="28"/>
  <c r="I30" i="28"/>
  <c r="I98" i="28"/>
  <c r="I144" i="28"/>
  <c r="I56" i="28"/>
  <c r="I116" i="28"/>
  <c r="I124" i="28"/>
  <c r="I182" i="28"/>
  <c r="I45" i="28"/>
  <c r="I238" i="28"/>
  <c r="I110" i="28"/>
  <c r="I55" i="28"/>
  <c r="I162" i="28"/>
  <c r="I107" i="28"/>
  <c r="I138" i="28"/>
  <c r="I176" i="28"/>
  <c r="I271" i="28"/>
  <c r="I206" i="28"/>
  <c r="I42" i="28"/>
  <c r="I64" i="28"/>
  <c r="I74" i="28"/>
  <c r="I215" i="28"/>
  <c r="I237" i="28"/>
  <c r="I172" i="28"/>
  <c r="I217" i="28"/>
  <c r="I258" i="28"/>
  <c r="I48" i="28"/>
  <c r="I76" i="28"/>
  <c r="I41" i="28"/>
  <c r="I231" i="28"/>
  <c r="I160" i="28"/>
  <c r="I134" i="28"/>
  <c r="I148" i="28"/>
  <c r="I103" i="28"/>
  <c r="I89" i="28"/>
  <c r="I268" i="28"/>
  <c r="I186" i="28"/>
  <c r="I181" i="28"/>
  <c r="I31" i="28"/>
  <c r="I213" i="28"/>
  <c r="I179" i="28"/>
  <c r="I161" i="28"/>
  <c r="I123" i="28"/>
  <c r="I77" i="28"/>
  <c r="I261" i="28"/>
  <c r="I82" i="28"/>
  <c r="I136" i="28"/>
  <c r="I205" i="28"/>
  <c r="I233" i="28"/>
  <c r="I267" i="28"/>
  <c r="I141" i="28"/>
  <c r="I52" i="28"/>
  <c r="I175" i="28"/>
  <c r="I178" i="28"/>
  <c r="I234" i="28"/>
  <c r="I164" i="28"/>
  <c r="I192" i="28"/>
  <c r="I35" i="28"/>
  <c r="I114" i="28"/>
  <c r="I227" i="28"/>
  <c r="I130" i="28"/>
  <c r="I113" i="28"/>
  <c r="I34" i="28"/>
  <c r="I49" i="28"/>
  <c r="I119" i="28"/>
  <c r="I106" i="28"/>
  <c r="I75" i="28"/>
  <c r="I63" i="28"/>
  <c r="I85" i="28"/>
  <c r="I191" i="28"/>
  <c r="I95" i="28"/>
  <c r="I26" i="28"/>
  <c r="I208" i="28"/>
  <c r="I101" i="28"/>
  <c r="I156" i="28"/>
  <c r="I226" i="28"/>
  <c r="I224" i="28"/>
  <c r="I83" i="28"/>
  <c r="I80" i="28"/>
  <c r="I28" i="28"/>
  <c r="I132" i="28"/>
  <c r="I115" i="28"/>
  <c r="I203" i="28"/>
  <c r="I139" i="28"/>
  <c r="I32" i="28"/>
  <c r="I97" i="28"/>
  <c r="I259" i="28"/>
  <c r="I216" i="28"/>
  <c r="I262" i="28"/>
  <c r="I54" i="28"/>
  <c r="I244" i="28"/>
  <c r="I111" i="28"/>
  <c r="I243" i="28"/>
  <c r="I177" i="28"/>
  <c r="I59" i="28"/>
  <c r="I46" i="28"/>
  <c r="I24" i="28"/>
  <c r="I104" i="28"/>
  <c r="I166" i="28"/>
  <c r="I50" i="28"/>
  <c r="I193" i="28"/>
  <c r="I260" i="28"/>
  <c r="I90" i="28"/>
  <c r="I73" i="28"/>
  <c r="I152" i="28"/>
  <c r="I142" i="28"/>
  <c r="I100" i="28"/>
  <c r="I197" i="28"/>
  <c r="I195" i="28"/>
  <c r="I127" i="28"/>
  <c r="I245" i="28"/>
  <c r="I212" i="28"/>
  <c r="I84" i="28"/>
  <c r="I146" i="28"/>
  <c r="I207" i="28"/>
  <c r="I150" i="28"/>
  <c r="I102" i="28"/>
  <c r="I256" i="28"/>
  <c r="I272" i="28"/>
  <c r="I253" i="28"/>
  <c r="I27" i="28"/>
  <c r="I225" i="28"/>
  <c r="I38" i="28"/>
  <c r="I210" i="28"/>
  <c r="I44" i="28"/>
  <c r="I93" i="28"/>
  <c r="I96" i="28"/>
  <c r="I265" i="28"/>
  <c r="I199" i="28"/>
  <c r="I228" i="28"/>
  <c r="I236" i="28"/>
  <c r="I254" i="28"/>
  <c r="I158" i="28"/>
  <c r="I94" i="28"/>
  <c r="I247" i="28"/>
  <c r="I65" i="28"/>
  <c r="I169" i="28"/>
  <c r="I33" i="28"/>
  <c r="I25" i="28"/>
  <c r="I39" i="28"/>
  <c r="I211" i="28"/>
  <c r="I264" i="28"/>
  <c r="I143" i="28"/>
  <c r="I273" i="28"/>
  <c r="I92" i="28"/>
  <c r="I147" i="28"/>
  <c r="I87" i="28"/>
  <c r="I159" i="28"/>
  <c r="I117" i="28"/>
  <c r="I79" i="28"/>
  <c r="I37" i="28"/>
  <c r="I81" i="28"/>
  <c r="I126" i="28"/>
  <c r="I209" i="28"/>
  <c r="I43" i="28"/>
  <c r="I108" i="28"/>
  <c r="I266" i="28"/>
  <c r="I163" i="28"/>
  <c r="I157" i="28"/>
  <c r="I109" i="28"/>
  <c r="I140" i="28"/>
  <c r="I137" i="28"/>
  <c r="H22" i="28"/>
  <c r="AC254" i="28" s="1"/>
  <c r="AC228" i="28" l="1"/>
  <c r="AC54" i="28"/>
  <c r="AC261" i="28"/>
  <c r="AC119" i="28"/>
  <c r="AC42" i="28"/>
  <c r="AC223" i="28"/>
  <c r="AC220" i="28"/>
  <c r="AC218" i="28"/>
  <c r="AC229" i="28"/>
  <c r="AC260" i="28"/>
  <c r="AC51" i="28"/>
  <c r="AC88" i="28"/>
  <c r="AC163" i="28"/>
  <c r="AC252" i="28"/>
  <c r="AC92" i="28"/>
  <c r="AC146" i="28"/>
  <c r="AC83" i="28"/>
  <c r="AC27" i="28"/>
  <c r="AC123" i="28"/>
  <c r="AC98" i="28"/>
  <c r="AC253" i="28"/>
  <c r="AC166" i="28"/>
  <c r="AC234" i="28"/>
  <c r="AC55" i="28"/>
  <c r="AC130" i="28"/>
  <c r="AC271" i="28"/>
  <c r="AC140" i="28"/>
  <c r="AC221" i="28"/>
  <c r="AC30" i="28"/>
  <c r="AC72" i="28"/>
  <c r="AC155" i="28"/>
  <c r="AC129" i="28"/>
  <c r="AC247" i="28"/>
  <c r="AC43" i="28"/>
  <c r="AC248" i="28"/>
  <c r="AC143" i="28"/>
  <c r="AC212" i="28"/>
  <c r="AC226" i="28"/>
  <c r="AC32" i="28"/>
  <c r="AC192" i="28"/>
  <c r="AC89" i="28"/>
  <c r="AC191" i="28"/>
  <c r="AC70" i="28"/>
  <c r="AC273" i="28"/>
  <c r="AC104" i="28"/>
  <c r="AC175" i="28"/>
  <c r="AC110" i="28"/>
  <c r="AC114" i="28"/>
  <c r="AC138" i="28"/>
  <c r="AC148" i="28"/>
  <c r="AC198" i="28"/>
  <c r="AC257" i="28"/>
  <c r="AC241" i="28"/>
  <c r="AC183" i="28"/>
  <c r="AC190" i="28"/>
  <c r="AC158" i="28"/>
  <c r="AC209" i="28"/>
  <c r="AC125" i="28"/>
  <c r="AC25" i="28"/>
  <c r="AC197" i="28"/>
  <c r="AC219" i="28"/>
  <c r="AC139" i="28"/>
  <c r="AC206" i="28"/>
  <c r="AC194" i="28"/>
  <c r="AC180" i="28"/>
  <c r="AC24" i="28"/>
  <c r="AC141" i="28"/>
  <c r="AC68" i="28"/>
  <c r="AC35" i="28"/>
  <c r="AC162" i="28"/>
  <c r="AC134" i="28"/>
  <c r="AC185" i="28"/>
  <c r="AC230" i="28"/>
  <c r="AC249" i="28"/>
  <c r="AC167" i="28"/>
  <c r="AC188" i="28"/>
  <c r="AC95" i="28"/>
  <c r="AC81" i="28"/>
  <c r="AC154" i="28"/>
  <c r="AC169" i="28"/>
  <c r="AC142" i="28"/>
  <c r="AC78" i="28"/>
  <c r="AC203" i="28"/>
  <c r="AC34" i="28"/>
  <c r="AC118" i="28"/>
  <c r="AC196" i="28"/>
  <c r="AC108" i="28"/>
  <c r="AC59" i="28"/>
  <c r="AC267" i="28"/>
  <c r="AC85" i="28"/>
  <c r="AC217" i="28"/>
  <c r="AC204" i="28"/>
  <c r="AC231" i="28"/>
  <c r="AC239" i="28"/>
  <c r="AC202" i="28"/>
  <c r="AC201" i="28"/>
  <c r="AC69" i="28"/>
  <c r="AC200" i="28"/>
  <c r="AC186" i="28"/>
  <c r="AC117" i="28"/>
  <c r="AC232" i="28"/>
  <c r="AC65" i="28"/>
  <c r="AC156" i="28"/>
  <c r="AC236" i="28"/>
  <c r="AC86" i="28"/>
  <c r="AC193" i="28"/>
  <c r="AC224" i="28"/>
  <c r="AC243" i="28"/>
  <c r="AC233" i="28"/>
  <c r="AC75" i="28"/>
  <c r="AC237" i="28"/>
  <c r="AC112" i="28"/>
  <c r="AC76" i="28"/>
  <c r="AC29" i="28"/>
  <c r="AC235" i="28"/>
  <c r="AC128" i="28"/>
  <c r="AC242" i="28"/>
  <c r="AC61" i="28"/>
  <c r="AC90" i="28"/>
  <c r="AC207" i="28"/>
  <c r="AC99" i="28"/>
  <c r="AC152" i="28"/>
  <c r="AC101" i="28"/>
  <c r="AC265" i="28"/>
  <c r="AC122" i="28"/>
  <c r="AC84" i="28"/>
  <c r="AC244" i="28"/>
  <c r="AC136" i="28"/>
  <c r="AC106" i="28"/>
  <c r="AC74" i="28"/>
  <c r="AC240" i="28"/>
  <c r="AC258" i="28"/>
  <c r="AC116" i="28"/>
  <c r="AC47" i="28"/>
  <c r="AC171" i="28"/>
  <c r="AC153" i="28"/>
  <c r="AC145" i="28"/>
  <c r="AC124" i="28"/>
  <c r="AC137" i="28"/>
  <c r="AC87" i="28"/>
  <c r="AC79" i="28"/>
  <c r="AC132" i="28"/>
  <c r="AC225" i="28"/>
  <c r="AC121" i="28"/>
  <c r="AC270" i="28"/>
  <c r="AC102" i="28"/>
  <c r="AC46" i="28"/>
  <c r="AC164" i="28"/>
  <c r="AC205" i="28"/>
  <c r="AC238" i="28"/>
  <c r="AC49" i="28"/>
  <c r="AC172" i="28"/>
  <c r="AC176" i="28"/>
  <c r="AC149" i="28"/>
  <c r="AC160" i="28"/>
  <c r="AC105" i="28"/>
  <c r="AC57" i="28"/>
  <c r="AC189" i="28"/>
  <c r="AC184" i="28"/>
  <c r="AC165" i="28"/>
  <c r="AC53" i="28"/>
  <c r="AC214" i="28"/>
  <c r="AC67" i="28"/>
  <c r="AC131" i="28"/>
  <c r="AC181" i="28"/>
  <c r="AC126" i="28"/>
  <c r="AC151" i="28"/>
  <c r="AC135" i="28"/>
  <c r="AC264" i="28"/>
  <c r="AC73" i="28"/>
  <c r="AC245" i="28"/>
  <c r="AC208" i="28"/>
  <c r="AC161" i="28"/>
  <c r="AC96" i="28"/>
  <c r="AC272" i="28"/>
  <c r="AC115" i="28"/>
  <c r="AC211" i="28"/>
  <c r="AC31" i="28"/>
  <c r="AC127" i="28"/>
  <c r="AC45" i="28"/>
  <c r="AC179" i="28"/>
  <c r="AC93" i="28"/>
  <c r="AC262" i="28"/>
  <c r="AC28" i="28"/>
  <c r="AC199" i="28"/>
  <c r="AC177" i="28"/>
  <c r="AC178" i="28"/>
  <c r="AC82" i="28"/>
  <c r="AC222" i="28"/>
  <c r="AC113" i="28"/>
  <c r="AC215" i="28"/>
  <c r="AC107" i="28"/>
  <c r="AC268" i="28"/>
  <c r="AC41" i="28"/>
  <c r="AC66" i="28"/>
  <c r="AC56" i="28"/>
  <c r="AC62" i="28"/>
  <c r="AC255" i="28"/>
  <c r="AC246" i="28"/>
  <c r="AC269" i="28"/>
  <c r="AC71" i="28"/>
  <c r="AC174" i="28"/>
  <c r="AC94" i="28"/>
  <c r="AC157" i="28"/>
  <c r="AC37" i="28"/>
  <c r="AC168" i="28"/>
  <c r="AC159" i="28"/>
  <c r="AC39" i="28"/>
  <c r="AC109" i="28"/>
  <c r="AC195" i="28"/>
  <c r="AC182" i="28"/>
  <c r="AC213" i="28"/>
  <c r="AC44" i="28"/>
  <c r="AC216" i="28"/>
  <c r="AC250" i="28"/>
  <c r="AC210" i="28"/>
  <c r="AC259" i="28"/>
  <c r="AC263" i="28"/>
  <c r="AC50" i="28"/>
  <c r="AC111" i="28"/>
  <c r="AC52" i="28"/>
  <c r="AC77" i="28"/>
  <c r="AC63" i="28"/>
  <c r="AC227" i="28"/>
  <c r="AC64" i="28"/>
  <c r="AC36" i="28"/>
  <c r="AC103" i="28"/>
  <c r="AC48" i="28"/>
  <c r="AC173" i="28"/>
  <c r="AC144" i="28"/>
  <c r="AC251" i="28"/>
  <c r="AC187" i="28"/>
  <c r="AC120" i="28"/>
  <c r="AC133" i="28"/>
  <c r="AC170" i="28"/>
  <c r="AC58" i="28"/>
  <c r="AC26" i="28"/>
  <c r="AC266" i="28"/>
  <c r="AC256" i="28"/>
  <c r="AC91" i="28"/>
  <c r="AC147" i="28"/>
  <c r="AC33" i="28"/>
  <c r="AC150" i="28"/>
  <c r="AC100" i="28"/>
  <c r="AC80" i="28"/>
  <c r="AC40" i="28"/>
  <c r="AC38" i="28"/>
  <c r="AC97" i="28"/>
  <c r="AC60" i="28"/>
  <c r="J270" i="28"/>
  <c r="J121" i="28"/>
  <c r="J109" i="28"/>
  <c r="J81" i="28"/>
  <c r="J273" i="28"/>
  <c r="J65" i="28"/>
  <c r="J199" i="28"/>
  <c r="J27" i="28"/>
  <c r="J84" i="28"/>
  <c r="J156" i="28"/>
  <c r="J166" i="28"/>
  <c r="J244" i="28"/>
  <c r="J203" i="28"/>
  <c r="J161" i="28"/>
  <c r="J106" i="28"/>
  <c r="J35" i="28"/>
  <c r="J267" i="28"/>
  <c r="J55" i="28"/>
  <c r="J140" i="28"/>
  <c r="J258" i="28"/>
  <c r="J206" i="28"/>
  <c r="J112" i="28"/>
  <c r="J98" i="28"/>
  <c r="J57" i="28"/>
  <c r="J239" i="28"/>
  <c r="J149" i="28"/>
  <c r="J69" i="28"/>
  <c r="J47" i="28"/>
  <c r="J249" i="28"/>
  <c r="J236" i="28"/>
  <c r="J125" i="28"/>
  <c r="J190" i="28"/>
  <c r="J88" i="28"/>
  <c r="J157" i="28"/>
  <c r="J37" i="28"/>
  <c r="J143" i="28"/>
  <c r="J152" i="28"/>
  <c r="J265" i="28"/>
  <c r="J253" i="28"/>
  <c r="J212" i="28"/>
  <c r="J101" i="28"/>
  <c r="J104" i="28"/>
  <c r="J54" i="28"/>
  <c r="J115" i="28"/>
  <c r="J179" i="28"/>
  <c r="J119" i="28"/>
  <c r="J192" i="28"/>
  <c r="J233" i="28"/>
  <c r="J110" i="28"/>
  <c r="J148" i="28"/>
  <c r="J217" i="28"/>
  <c r="J271" i="28"/>
  <c r="J240" i="28"/>
  <c r="J30" i="28"/>
  <c r="J118" i="28"/>
  <c r="J29" i="28"/>
  <c r="J223" i="28"/>
  <c r="J242" i="28"/>
  <c r="J229" i="28"/>
  <c r="J201" i="28"/>
  <c r="J137" i="28"/>
  <c r="J154" i="28"/>
  <c r="J188" i="28"/>
  <c r="J70" i="28"/>
  <c r="J163" i="28"/>
  <c r="J79" i="28"/>
  <c r="J264" i="28"/>
  <c r="J73" i="28"/>
  <c r="J96" i="28"/>
  <c r="J272" i="28"/>
  <c r="J245" i="28"/>
  <c r="J208" i="28"/>
  <c r="J24" i="28"/>
  <c r="J262" i="28"/>
  <c r="J132" i="28"/>
  <c r="J213" i="28"/>
  <c r="J49" i="28"/>
  <c r="J164" i="28"/>
  <c r="J205" i="28"/>
  <c r="J238" i="28"/>
  <c r="J134" i="28"/>
  <c r="J172" i="28"/>
  <c r="J176" i="28"/>
  <c r="J68" i="28"/>
  <c r="J257" i="28"/>
  <c r="J105" i="28"/>
  <c r="J263" i="28"/>
  <c r="J155" i="28"/>
  <c r="J153" i="28"/>
  <c r="J184" i="28"/>
  <c r="J165" i="28"/>
  <c r="J252" i="28"/>
  <c r="J232" i="28"/>
  <c r="J67" i="28"/>
  <c r="J131" i="28"/>
  <c r="J266" i="28"/>
  <c r="J117" i="28"/>
  <c r="J211" i="28"/>
  <c r="J90" i="28"/>
  <c r="J93" i="28"/>
  <c r="J256" i="28"/>
  <c r="J127" i="28"/>
  <c r="J31" i="28"/>
  <c r="J46" i="28"/>
  <c r="J216" i="28"/>
  <c r="J28" i="28"/>
  <c r="J45" i="28"/>
  <c r="J34" i="28"/>
  <c r="J234" i="28"/>
  <c r="J136" i="28"/>
  <c r="J250" i="28"/>
  <c r="J160" i="28"/>
  <c r="J237" i="28"/>
  <c r="J138" i="28"/>
  <c r="J222" i="28"/>
  <c r="J189" i="28"/>
  <c r="J221" i="28"/>
  <c r="J60" i="28"/>
  <c r="J53" i="28"/>
  <c r="J214" i="28"/>
  <c r="J194" i="28"/>
  <c r="J128" i="28"/>
  <c r="J151" i="28"/>
  <c r="J135" i="28"/>
  <c r="J200" i="28"/>
  <c r="J247" i="28"/>
  <c r="J108" i="28"/>
  <c r="J159" i="28"/>
  <c r="J39" i="28"/>
  <c r="J26" i="28"/>
  <c r="J44" i="28"/>
  <c r="J102" i="28"/>
  <c r="J195" i="28"/>
  <c r="J181" i="28"/>
  <c r="J59" i="28"/>
  <c r="J259" i="28"/>
  <c r="J80" i="28"/>
  <c r="J182" i="28"/>
  <c r="J113" i="28"/>
  <c r="J178" i="28"/>
  <c r="J82" i="28"/>
  <c r="J219" i="28"/>
  <c r="J231" i="28"/>
  <c r="J215" i="28"/>
  <c r="J107" i="28"/>
  <c r="J116" i="28"/>
  <c r="J230" i="28"/>
  <c r="J66" i="28"/>
  <c r="J40" i="28"/>
  <c r="J183" i="28"/>
  <c r="J51" i="28"/>
  <c r="J255" i="28"/>
  <c r="J246" i="28"/>
  <c r="J180" i="28"/>
  <c r="J99" i="28"/>
  <c r="J174" i="28"/>
  <c r="J94" i="28"/>
  <c r="J43" i="28"/>
  <c r="J87" i="28"/>
  <c r="J25" i="28"/>
  <c r="J95" i="28"/>
  <c r="J210" i="28"/>
  <c r="J150" i="28"/>
  <c r="J197" i="28"/>
  <c r="J124" i="28"/>
  <c r="J177" i="28"/>
  <c r="J97" i="28"/>
  <c r="J83" i="28"/>
  <c r="J85" i="28"/>
  <c r="J130" i="28"/>
  <c r="J175" i="28"/>
  <c r="J261" i="28"/>
  <c r="J268" i="28"/>
  <c r="J41" i="28"/>
  <c r="J74" i="28"/>
  <c r="J162" i="28"/>
  <c r="J56" i="28"/>
  <c r="J62" i="28"/>
  <c r="J198" i="28"/>
  <c r="J86" i="28"/>
  <c r="J269" i="28"/>
  <c r="J71" i="28"/>
  <c r="J72" i="28"/>
  <c r="J171" i="28"/>
  <c r="J168" i="28"/>
  <c r="J196" i="28"/>
  <c r="J61" i="28"/>
  <c r="J158" i="28"/>
  <c r="J209" i="28"/>
  <c r="J147" i="28"/>
  <c r="J33" i="28"/>
  <c r="J186" i="28"/>
  <c r="J38" i="28"/>
  <c r="J207" i="28"/>
  <c r="J100" i="28"/>
  <c r="J193" i="28"/>
  <c r="J243" i="28"/>
  <c r="J32" i="28"/>
  <c r="J224" i="28"/>
  <c r="J63" i="28"/>
  <c r="J227" i="28"/>
  <c r="J52" i="28"/>
  <c r="J77" i="28"/>
  <c r="J89" i="28"/>
  <c r="J76" i="28"/>
  <c r="J64" i="28"/>
  <c r="J36" i="28"/>
  <c r="J218" i="28"/>
  <c r="J202" i="28"/>
  <c r="J173" i="28"/>
  <c r="J78" i="28"/>
  <c r="J167" i="28"/>
  <c r="J251" i="28"/>
  <c r="J187" i="28"/>
  <c r="J120" i="28"/>
  <c r="J248" i="28"/>
  <c r="J170" i="28"/>
  <c r="J58" i="28"/>
  <c r="J260" i="28"/>
  <c r="J126" i="28"/>
  <c r="J92" i="28"/>
  <c r="J169" i="28"/>
  <c r="J228" i="28"/>
  <c r="J225" i="28"/>
  <c r="J146" i="28"/>
  <c r="J142" i="28"/>
  <c r="J50" i="28"/>
  <c r="J111" i="28"/>
  <c r="J139" i="28"/>
  <c r="J226" i="28"/>
  <c r="J75" i="28"/>
  <c r="J114" i="28"/>
  <c r="J141" i="28"/>
  <c r="J123" i="28"/>
  <c r="J103" i="28"/>
  <c r="J48" i="28"/>
  <c r="J42" i="28"/>
  <c r="J204" i="28"/>
  <c r="J144" i="28"/>
  <c r="J220" i="28"/>
  <c r="J185" i="28"/>
  <c r="J122" i="28"/>
  <c r="J133" i="28"/>
  <c r="J235" i="28"/>
  <c r="J241" i="28"/>
  <c r="J254" i="28"/>
  <c r="J91" i="28"/>
  <c r="J129" i="28"/>
  <c r="J145" i="28"/>
  <c r="J191" i="28"/>
  <c r="AC22" i="28" l="1"/>
  <c r="J22" i="28"/>
  <c r="M21" i="28" l="1"/>
  <c r="N20" i="28" s="1"/>
  <c r="N218" i="28" l="1"/>
  <c r="O218" i="28" s="1"/>
  <c r="Q218" i="28" s="1"/>
  <c r="N159" i="28"/>
  <c r="O159" i="28" s="1"/>
  <c r="Q159" i="28" s="1"/>
  <c r="N70" i="28"/>
  <c r="O70" i="28" s="1"/>
  <c r="Q70" i="28" s="1"/>
  <c r="N114" i="28"/>
  <c r="O114" i="28" s="1"/>
  <c r="Q114" i="28" s="1"/>
  <c r="N231" i="28"/>
  <c r="O231" i="28" s="1"/>
  <c r="Q231" i="28" s="1"/>
  <c r="N205" i="28"/>
  <c r="O205" i="28" s="1"/>
  <c r="Q205" i="28" s="1"/>
  <c r="N106" i="28"/>
  <c r="O106" i="28" s="1"/>
  <c r="Q106" i="28" s="1"/>
  <c r="N71" i="28"/>
  <c r="O71" i="28" s="1"/>
  <c r="Q71" i="28" s="1"/>
  <c r="N60" i="28"/>
  <c r="O60" i="28" s="1"/>
  <c r="Q60" i="28" s="1"/>
  <c r="N30" i="28"/>
  <c r="O30" i="28" s="1"/>
  <c r="Q30" i="28" s="1"/>
  <c r="N36" i="28"/>
  <c r="O36" i="28" s="1"/>
  <c r="Q36" i="28" s="1"/>
  <c r="N94" i="28"/>
  <c r="O94" i="28" s="1"/>
  <c r="Q94" i="28" s="1"/>
  <c r="N232" i="28"/>
  <c r="O232" i="28" s="1"/>
  <c r="Q232" i="28" s="1"/>
  <c r="N249" i="28"/>
  <c r="O249" i="28" s="1"/>
  <c r="Q249" i="28" s="1"/>
  <c r="N48" i="28"/>
  <c r="O48" i="28" s="1"/>
  <c r="Q48" i="28" s="1"/>
  <c r="N261" i="28"/>
  <c r="O261" i="28" s="1"/>
  <c r="Q261" i="28" s="1"/>
  <c r="N34" i="28"/>
  <c r="O34" i="28" s="1"/>
  <c r="Q34" i="28" s="1"/>
  <c r="N115" i="28"/>
  <c r="O115" i="28" s="1"/>
  <c r="Q115" i="28" s="1"/>
  <c r="N92" i="28"/>
  <c r="O92" i="28" s="1"/>
  <c r="Q92" i="28" s="1"/>
  <c r="N44" i="28"/>
  <c r="O44" i="28" s="1"/>
  <c r="Q44" i="28" s="1"/>
  <c r="N264" i="28"/>
  <c r="O264" i="28" s="1"/>
  <c r="Q264" i="28" s="1"/>
  <c r="N109" i="28"/>
  <c r="O109" i="28" s="1"/>
  <c r="Q109" i="28" s="1"/>
  <c r="N260" i="28"/>
  <c r="O260" i="28" s="1"/>
  <c r="Q260" i="28" s="1"/>
  <c r="N173" i="28"/>
  <c r="O173" i="28" s="1"/>
  <c r="Q173" i="28" s="1"/>
  <c r="N116" i="28"/>
  <c r="O116" i="28" s="1"/>
  <c r="Q116" i="28" s="1"/>
  <c r="N172" i="28"/>
  <c r="O172" i="28" s="1"/>
  <c r="Q172" i="28" s="1"/>
  <c r="N55" i="28"/>
  <c r="O55" i="28" s="1"/>
  <c r="Q55" i="28" s="1"/>
  <c r="N78" i="28"/>
  <c r="O78" i="28" s="1"/>
  <c r="Q78" i="28" s="1"/>
  <c r="N227" i="28"/>
  <c r="O227" i="28" s="1"/>
  <c r="Q227" i="28" s="1"/>
  <c r="N80" i="28"/>
  <c r="O80" i="28" s="1"/>
  <c r="Q80" i="28" s="1"/>
  <c r="N163" i="28"/>
  <c r="O163" i="28" s="1"/>
  <c r="Q163" i="28" s="1"/>
  <c r="N270" i="28"/>
  <c r="O270" i="28" s="1"/>
  <c r="Q270" i="28" s="1"/>
  <c r="N171" i="28"/>
  <c r="O171" i="28" s="1"/>
  <c r="Q171" i="28" s="1"/>
  <c r="N214" i="28"/>
  <c r="O214" i="28" s="1"/>
  <c r="Q214" i="28" s="1"/>
  <c r="N29" i="28"/>
  <c r="O29" i="28" s="1"/>
  <c r="Q29" i="28" s="1"/>
  <c r="N120" i="28"/>
  <c r="O120" i="28" s="1"/>
  <c r="Q120" i="28" s="1"/>
  <c r="N59" i="28"/>
  <c r="O59" i="28" s="1"/>
  <c r="Q59" i="28" s="1"/>
  <c r="N245" i="28"/>
  <c r="O245" i="28" s="1"/>
  <c r="Q245" i="28" s="1"/>
  <c r="N199" i="28"/>
  <c r="O199" i="28" s="1"/>
  <c r="Q199" i="28" s="1"/>
  <c r="N41" i="28"/>
  <c r="O41" i="28" s="1"/>
  <c r="Q41" i="28" s="1"/>
  <c r="N136" i="28"/>
  <c r="O136" i="28" s="1"/>
  <c r="Q136" i="28" s="1"/>
  <c r="N119" i="28"/>
  <c r="O119" i="28" s="1"/>
  <c r="Q119" i="28" s="1"/>
  <c r="N139" i="28"/>
  <c r="O139" i="28" s="1"/>
  <c r="Q139" i="28" s="1"/>
  <c r="N40" i="28"/>
  <c r="O40" i="28" s="1"/>
  <c r="Q40" i="28" s="1"/>
  <c r="N257" i="28"/>
  <c r="O257" i="28" s="1"/>
  <c r="Q257" i="28" s="1"/>
  <c r="N206" i="28"/>
  <c r="O206" i="28" s="1"/>
  <c r="Q206" i="28" s="1"/>
  <c r="N111" i="28"/>
  <c r="O111" i="28" s="1"/>
  <c r="Q111" i="28" s="1"/>
  <c r="N197" i="28"/>
  <c r="O197" i="28" s="1"/>
  <c r="Q197" i="28" s="1"/>
  <c r="N93" i="28"/>
  <c r="O93" i="28" s="1"/>
  <c r="Q93" i="28" s="1"/>
  <c r="N143" i="28"/>
  <c r="O143" i="28" s="1"/>
  <c r="Q143" i="28" s="1"/>
  <c r="N50" i="28"/>
  <c r="O50" i="28" s="1"/>
  <c r="Q50" i="28" s="1"/>
  <c r="N151" i="28"/>
  <c r="O151" i="28" s="1"/>
  <c r="Q151" i="28" s="1"/>
  <c r="N229" i="28"/>
  <c r="O229" i="28" s="1"/>
  <c r="Q229" i="28" s="1"/>
  <c r="N63" i="28"/>
  <c r="O63" i="28" s="1"/>
  <c r="Q63" i="28" s="1"/>
  <c r="N77" i="28"/>
  <c r="O77" i="28" s="1"/>
  <c r="Q77" i="28" s="1"/>
  <c r="N52" i="28"/>
  <c r="O52" i="28" s="1"/>
  <c r="Q52" i="28" s="1"/>
  <c r="N182" i="28"/>
  <c r="O182" i="28" s="1"/>
  <c r="Q182" i="28" s="1"/>
  <c r="N262" i="28"/>
  <c r="O262" i="28" s="1"/>
  <c r="Q262" i="28" s="1"/>
  <c r="N156" i="28"/>
  <c r="O156" i="28" s="1"/>
  <c r="Q156" i="28" s="1"/>
  <c r="N198" i="28"/>
  <c r="O198" i="28" s="1"/>
  <c r="Q198" i="28" s="1"/>
  <c r="N38" i="28"/>
  <c r="O38" i="28" s="1"/>
  <c r="Q38" i="28" s="1"/>
  <c r="N39" i="28"/>
  <c r="O39" i="28" s="1"/>
  <c r="Q39" i="28" s="1"/>
  <c r="N223" i="28"/>
  <c r="O223" i="28" s="1"/>
  <c r="Q223" i="28" s="1"/>
  <c r="N24" i="28"/>
  <c r="N162" i="28"/>
  <c r="O162" i="28" s="1"/>
  <c r="Q162" i="28" s="1"/>
  <c r="N160" i="28"/>
  <c r="O160" i="28" s="1"/>
  <c r="Q160" i="28" s="1"/>
  <c r="N233" i="28"/>
  <c r="O233" i="28" s="1"/>
  <c r="Q233" i="28" s="1"/>
  <c r="N33" i="28"/>
  <c r="O33" i="28" s="1"/>
  <c r="Q33" i="28" s="1"/>
  <c r="N108" i="28"/>
  <c r="O108" i="28" s="1"/>
  <c r="Q108" i="28" s="1"/>
  <c r="N188" i="28"/>
  <c r="O188" i="28" s="1"/>
  <c r="Q188" i="28" s="1"/>
  <c r="N225" i="28"/>
  <c r="O225" i="28" s="1"/>
  <c r="Q225" i="28" s="1"/>
  <c r="N177" i="28"/>
  <c r="O177" i="28" s="1"/>
  <c r="Q177" i="28" s="1"/>
  <c r="N127" i="28"/>
  <c r="O127" i="28" s="1"/>
  <c r="Q127" i="28" s="1"/>
  <c r="N265" i="28"/>
  <c r="O265" i="28" s="1"/>
  <c r="Q265" i="28" s="1"/>
  <c r="N76" i="28"/>
  <c r="O76" i="28" s="1"/>
  <c r="Q76" i="28" s="1"/>
  <c r="N82" i="28"/>
  <c r="O82" i="28" s="1"/>
  <c r="Q82" i="28" s="1"/>
  <c r="N49" i="28"/>
  <c r="O49" i="28" s="1"/>
  <c r="Q49" i="28" s="1"/>
  <c r="N203" i="28"/>
  <c r="O203" i="28" s="1"/>
  <c r="Q203" i="28" s="1"/>
  <c r="N126" i="28"/>
  <c r="O126" i="28" s="1"/>
  <c r="Q126" i="28" s="1"/>
  <c r="N174" i="28"/>
  <c r="O174" i="28" s="1"/>
  <c r="Q174" i="28" s="1"/>
  <c r="N252" i="28"/>
  <c r="O252" i="28" s="1"/>
  <c r="Q252" i="28" s="1"/>
  <c r="N47" i="28"/>
  <c r="O47" i="28" s="1"/>
  <c r="Q47" i="28" s="1"/>
  <c r="N100" i="28"/>
  <c r="O100" i="28" s="1"/>
  <c r="Q100" i="28" s="1"/>
  <c r="N222" i="28"/>
  <c r="O222" i="28" s="1"/>
  <c r="Q222" i="28" s="1"/>
  <c r="N217" i="28"/>
  <c r="O217" i="28" s="1"/>
  <c r="Q217" i="28" s="1"/>
  <c r="N75" i="28"/>
  <c r="O75" i="28" s="1"/>
  <c r="Q75" i="28" s="1"/>
  <c r="N61" i="28"/>
  <c r="O61" i="28" s="1"/>
  <c r="Q61" i="28" s="1"/>
  <c r="N207" i="28"/>
  <c r="O207" i="28" s="1"/>
  <c r="Q207" i="28" s="1"/>
  <c r="N26" i="28"/>
  <c r="O26" i="28" s="1"/>
  <c r="Q26" i="28" s="1"/>
  <c r="N79" i="28"/>
  <c r="O79" i="28" s="1"/>
  <c r="Q79" i="28" s="1"/>
  <c r="N121" i="28"/>
  <c r="O121" i="28" s="1"/>
  <c r="Q121" i="28" s="1"/>
  <c r="N145" i="28"/>
  <c r="O145" i="28" s="1"/>
  <c r="Q145" i="28" s="1"/>
  <c r="N168" i="28"/>
  <c r="O168" i="28" s="1"/>
  <c r="Q168" i="28" s="1"/>
  <c r="N194" i="28"/>
  <c r="O194" i="28" s="1"/>
  <c r="Q194" i="28" s="1"/>
  <c r="N110" i="28"/>
  <c r="O110" i="28" s="1"/>
  <c r="Q110" i="28" s="1"/>
  <c r="N83" i="28"/>
  <c r="O83" i="28" s="1"/>
  <c r="Q83" i="28" s="1"/>
  <c r="N46" i="28"/>
  <c r="O46" i="28" s="1"/>
  <c r="Q46" i="28" s="1"/>
  <c r="N212" i="28"/>
  <c r="O212" i="28" s="1"/>
  <c r="Q212" i="28" s="1"/>
  <c r="N72" i="28"/>
  <c r="O72" i="28" s="1"/>
  <c r="Q72" i="28" s="1"/>
  <c r="N53" i="28"/>
  <c r="O53" i="28" s="1"/>
  <c r="Q53" i="28" s="1"/>
  <c r="N118" i="28"/>
  <c r="O118" i="28" s="1"/>
  <c r="Q118" i="28" s="1"/>
  <c r="N91" i="28"/>
  <c r="O91" i="28" s="1"/>
  <c r="Q91" i="28" s="1"/>
  <c r="N43" i="28"/>
  <c r="O43" i="28" s="1"/>
  <c r="Q43" i="28" s="1"/>
  <c r="N67" i="28"/>
  <c r="O67" i="28" s="1"/>
  <c r="Q67" i="28" s="1"/>
  <c r="N236" i="28"/>
  <c r="O236" i="28" s="1"/>
  <c r="Q236" i="28" s="1"/>
  <c r="N243" i="28"/>
  <c r="O243" i="28" s="1"/>
  <c r="Q243" i="28" s="1"/>
  <c r="N195" i="28"/>
  <c r="O195" i="28" s="1"/>
  <c r="Q195" i="28" s="1"/>
  <c r="N96" i="28"/>
  <c r="O96" i="28" s="1"/>
  <c r="Q96" i="28" s="1"/>
  <c r="N273" i="28"/>
  <c r="O273" i="28" s="1"/>
  <c r="Q273" i="28" s="1"/>
  <c r="N167" i="28"/>
  <c r="O167" i="28" s="1"/>
  <c r="Q167" i="28" s="1"/>
  <c r="N66" i="28"/>
  <c r="O66" i="28" s="1"/>
  <c r="Q66" i="28" s="1"/>
  <c r="N68" i="28"/>
  <c r="O68" i="28" s="1"/>
  <c r="Q68" i="28" s="1"/>
  <c r="N258" i="28"/>
  <c r="O258" i="28" s="1"/>
  <c r="Q258" i="28" s="1"/>
  <c r="N175" i="28"/>
  <c r="O175" i="28" s="1"/>
  <c r="Q175" i="28" s="1"/>
  <c r="N45" i="28"/>
  <c r="O45" i="28" s="1"/>
  <c r="Q45" i="28" s="1"/>
  <c r="N54" i="28"/>
  <c r="O54" i="28" s="1"/>
  <c r="Q54" i="28" s="1"/>
  <c r="N254" i="28"/>
  <c r="O254" i="28" s="1"/>
  <c r="Q254" i="28" s="1"/>
  <c r="N191" i="28"/>
  <c r="O191" i="28" s="1"/>
  <c r="Q191" i="28" s="1"/>
  <c r="N196" i="28"/>
  <c r="O196" i="28" s="1"/>
  <c r="Q196" i="28" s="1"/>
  <c r="N128" i="28"/>
  <c r="O128" i="28" s="1"/>
  <c r="Q128" i="28" s="1"/>
  <c r="N242" i="28"/>
  <c r="O242" i="28" s="1"/>
  <c r="Q242" i="28" s="1"/>
  <c r="N248" i="28"/>
  <c r="O248" i="28" s="1"/>
  <c r="Q248" i="28" s="1"/>
  <c r="N185" i="28"/>
  <c r="O185" i="28" s="1"/>
  <c r="Q185" i="28" s="1"/>
  <c r="N56" i="28"/>
  <c r="O56" i="28" s="1"/>
  <c r="Q56" i="28" s="1"/>
  <c r="N237" i="28"/>
  <c r="O237" i="28" s="1"/>
  <c r="Q237" i="28" s="1"/>
  <c r="N101" i="28"/>
  <c r="O101" i="28" s="1"/>
  <c r="Q101" i="28" s="1"/>
  <c r="N25" i="28"/>
  <c r="O25" i="28" s="1"/>
  <c r="Q25" i="28" s="1"/>
  <c r="N266" i="28"/>
  <c r="O266" i="28" s="1"/>
  <c r="Q266" i="28" s="1"/>
  <c r="N190" i="28"/>
  <c r="O190" i="28" s="1"/>
  <c r="Q190" i="28" s="1"/>
  <c r="N74" i="28"/>
  <c r="O74" i="28" s="1"/>
  <c r="Q74" i="28" s="1"/>
  <c r="N250" i="28"/>
  <c r="O250" i="28" s="1"/>
  <c r="Q250" i="28" s="1"/>
  <c r="N192" i="28"/>
  <c r="O192" i="28" s="1"/>
  <c r="Q192" i="28" s="1"/>
  <c r="N204" i="28"/>
  <c r="O204" i="28" s="1"/>
  <c r="Q204" i="28" s="1"/>
  <c r="N183" i="28"/>
  <c r="O183" i="28" s="1"/>
  <c r="Q183" i="28" s="1"/>
  <c r="N105" i="28"/>
  <c r="O105" i="28" s="1"/>
  <c r="Q105" i="28" s="1"/>
  <c r="N112" i="28"/>
  <c r="O112" i="28" s="1"/>
  <c r="Q112" i="28" s="1"/>
  <c r="N209" i="28"/>
  <c r="O209" i="28" s="1"/>
  <c r="Q209" i="28" s="1"/>
  <c r="N200" i="28"/>
  <c r="O200" i="28" s="1"/>
  <c r="Q200" i="28" s="1"/>
  <c r="N137" i="28"/>
  <c r="O137" i="28" s="1"/>
  <c r="Q137" i="28" s="1"/>
  <c r="N220" i="28"/>
  <c r="O220" i="28" s="1"/>
  <c r="Q220" i="28" s="1"/>
  <c r="N89" i="28"/>
  <c r="O89" i="28" s="1"/>
  <c r="Q89" i="28" s="1"/>
  <c r="N178" i="28"/>
  <c r="O178" i="28" s="1"/>
  <c r="Q178" i="28" s="1"/>
  <c r="N213" i="28"/>
  <c r="O213" i="28" s="1"/>
  <c r="Q213" i="28" s="1"/>
  <c r="N244" i="28"/>
  <c r="O244" i="28" s="1"/>
  <c r="Q244" i="28" s="1"/>
  <c r="N150" i="28"/>
  <c r="O150" i="28" s="1"/>
  <c r="Q150" i="28" s="1"/>
  <c r="N90" i="28"/>
  <c r="O90" i="28" s="1"/>
  <c r="Q90" i="28" s="1"/>
  <c r="N37" i="28"/>
  <c r="O37" i="28" s="1"/>
  <c r="Q37" i="28" s="1"/>
  <c r="N187" i="28"/>
  <c r="O187" i="28" s="1"/>
  <c r="Q187" i="28" s="1"/>
  <c r="N122" i="28"/>
  <c r="O122" i="28" s="1"/>
  <c r="Q122" i="28" s="1"/>
  <c r="N62" i="28"/>
  <c r="O62" i="28" s="1"/>
  <c r="Q62" i="28" s="1"/>
  <c r="N138" i="28"/>
  <c r="O138" i="28" s="1"/>
  <c r="Q138" i="28" s="1"/>
  <c r="N148" i="28"/>
  <c r="O148" i="28" s="1"/>
  <c r="Q148" i="28" s="1"/>
  <c r="N228" i="28"/>
  <c r="O228" i="28" s="1"/>
  <c r="Q228" i="28" s="1"/>
  <c r="N141" i="28"/>
  <c r="O141" i="28" s="1"/>
  <c r="Q141" i="28" s="1"/>
  <c r="N85" i="28"/>
  <c r="O85" i="28" s="1"/>
  <c r="Q85" i="28" s="1"/>
  <c r="N216" i="28"/>
  <c r="O216" i="28" s="1"/>
  <c r="Q216" i="28" s="1"/>
  <c r="N88" i="28"/>
  <c r="O88" i="28" s="1"/>
  <c r="Q88" i="28" s="1"/>
  <c r="N255" i="28"/>
  <c r="O255" i="28" s="1"/>
  <c r="Q255" i="28" s="1"/>
  <c r="N155" i="28"/>
  <c r="O155" i="28" s="1"/>
  <c r="Q155" i="28" s="1"/>
  <c r="N57" i="28"/>
  <c r="O57" i="28" s="1"/>
  <c r="Q57" i="28" s="1"/>
  <c r="N97" i="28"/>
  <c r="O97" i="28" s="1"/>
  <c r="Q97" i="28" s="1"/>
  <c r="N31" i="28"/>
  <c r="O31" i="28" s="1"/>
  <c r="Q31" i="28" s="1"/>
  <c r="N253" i="28"/>
  <c r="O253" i="28" s="1"/>
  <c r="Q253" i="28" s="1"/>
  <c r="N64" i="28"/>
  <c r="O64" i="28" s="1"/>
  <c r="Q64" i="28" s="1"/>
  <c r="N219" i="28"/>
  <c r="O219" i="28" s="1"/>
  <c r="Q219" i="28" s="1"/>
  <c r="N164" i="28"/>
  <c r="O164" i="28" s="1"/>
  <c r="Q164" i="28" s="1"/>
  <c r="N161" i="28"/>
  <c r="O161" i="28" s="1"/>
  <c r="Q161" i="28" s="1"/>
  <c r="N269" i="28"/>
  <c r="O269" i="28" s="1"/>
  <c r="Q269" i="28" s="1"/>
  <c r="N221" i="28"/>
  <c r="O221" i="28" s="1"/>
  <c r="Q221" i="28" s="1"/>
  <c r="N240" i="28"/>
  <c r="O240" i="28" s="1"/>
  <c r="Q240" i="28" s="1"/>
  <c r="N144" i="28"/>
  <c r="O144" i="28" s="1"/>
  <c r="Q144" i="28" s="1"/>
  <c r="N193" i="28"/>
  <c r="O193" i="28" s="1"/>
  <c r="Q193" i="28" s="1"/>
  <c r="N102" i="28"/>
  <c r="O102" i="28" s="1"/>
  <c r="Q102" i="28" s="1"/>
  <c r="N73" i="28"/>
  <c r="O73" i="28" s="1"/>
  <c r="Q73" i="28" s="1"/>
  <c r="N81" i="28"/>
  <c r="O81" i="28" s="1"/>
  <c r="Q81" i="28" s="1"/>
  <c r="N99" i="28"/>
  <c r="O99" i="28" s="1"/>
  <c r="Q99" i="28" s="1"/>
  <c r="N165" i="28"/>
  <c r="O165" i="28" s="1"/>
  <c r="Q165" i="28" s="1"/>
  <c r="N69" i="28"/>
  <c r="O69" i="28" s="1"/>
  <c r="Q69" i="28" s="1"/>
  <c r="N241" i="28"/>
  <c r="O241" i="28" s="1"/>
  <c r="Q241" i="28" s="1"/>
  <c r="N123" i="28"/>
  <c r="O123" i="28" s="1"/>
  <c r="Q123" i="28" s="1"/>
  <c r="N130" i="28"/>
  <c r="O130" i="28" s="1"/>
  <c r="Q130" i="28" s="1"/>
  <c r="N28" i="28"/>
  <c r="O28" i="28" s="1"/>
  <c r="Q28" i="28" s="1"/>
  <c r="N104" i="28"/>
  <c r="O104" i="28" s="1"/>
  <c r="Q104" i="28" s="1"/>
  <c r="N226" i="28"/>
  <c r="O226" i="28" s="1"/>
  <c r="Q226" i="28" s="1"/>
  <c r="N146" i="28"/>
  <c r="O146" i="28" s="1"/>
  <c r="Q146" i="28" s="1"/>
  <c r="N95" i="28"/>
  <c r="O95" i="28" s="1"/>
  <c r="Q95" i="28" s="1"/>
  <c r="N117" i="28"/>
  <c r="O117" i="28" s="1"/>
  <c r="Q117" i="28" s="1"/>
  <c r="N239" i="28"/>
  <c r="O239" i="28" s="1"/>
  <c r="Q239" i="28" s="1"/>
  <c r="N215" i="28"/>
  <c r="O215" i="28" s="1"/>
  <c r="Q215" i="28" s="1"/>
  <c r="N238" i="28"/>
  <c r="O238" i="28" s="1"/>
  <c r="Q238" i="28" s="1"/>
  <c r="N35" i="28"/>
  <c r="O35" i="28" s="1"/>
  <c r="Q35" i="28" s="1"/>
  <c r="N87" i="28"/>
  <c r="O87" i="28" s="1"/>
  <c r="Q87" i="28" s="1"/>
  <c r="N131" i="28"/>
  <c r="O131" i="28" s="1"/>
  <c r="Q131" i="28" s="1"/>
  <c r="N125" i="28"/>
  <c r="O125" i="28" s="1"/>
  <c r="Q125" i="28" s="1"/>
  <c r="N32" i="28"/>
  <c r="O32" i="28" s="1"/>
  <c r="Q32" i="28" s="1"/>
  <c r="N181" i="28"/>
  <c r="O181" i="28" s="1"/>
  <c r="Q181" i="28" s="1"/>
  <c r="N272" i="28"/>
  <c r="O272" i="28" s="1"/>
  <c r="Q272" i="28" s="1"/>
  <c r="N65" i="28"/>
  <c r="O65" i="28" s="1"/>
  <c r="Q65" i="28" s="1"/>
  <c r="N268" i="28"/>
  <c r="O268" i="28" s="1"/>
  <c r="Q268" i="28" s="1"/>
  <c r="N234" i="28"/>
  <c r="O234" i="28" s="1"/>
  <c r="Q234" i="28" s="1"/>
  <c r="N179" i="28"/>
  <c r="O179" i="28" s="1"/>
  <c r="Q179" i="28" s="1"/>
  <c r="N169" i="28"/>
  <c r="O169" i="28" s="1"/>
  <c r="Q169" i="28" s="1"/>
  <c r="N158" i="28"/>
  <c r="O158" i="28" s="1"/>
  <c r="Q158" i="28" s="1"/>
  <c r="N135" i="28"/>
  <c r="O135" i="28" s="1"/>
  <c r="Q135" i="28" s="1"/>
  <c r="N201" i="28"/>
  <c r="O201" i="28" s="1"/>
  <c r="Q201" i="28" s="1"/>
  <c r="N129" i="28"/>
  <c r="O129" i="28" s="1"/>
  <c r="Q129" i="28" s="1"/>
  <c r="N230" i="28"/>
  <c r="O230" i="28" s="1"/>
  <c r="Q230" i="28" s="1"/>
  <c r="N176" i="28"/>
  <c r="O176" i="28" s="1"/>
  <c r="Q176" i="28" s="1"/>
  <c r="N140" i="28"/>
  <c r="O140" i="28" s="1"/>
  <c r="Q140" i="28" s="1"/>
  <c r="N235" i="28"/>
  <c r="O235" i="28" s="1"/>
  <c r="Q235" i="28" s="1"/>
  <c r="N142" i="28"/>
  <c r="O142" i="28" s="1"/>
  <c r="Q142" i="28" s="1"/>
  <c r="N210" i="28"/>
  <c r="O210" i="28" s="1"/>
  <c r="Q210" i="28" s="1"/>
  <c r="N211" i="28"/>
  <c r="O211" i="28" s="1"/>
  <c r="Q211" i="28" s="1"/>
  <c r="N157" i="28"/>
  <c r="O157" i="28" s="1"/>
  <c r="Q157" i="28" s="1"/>
  <c r="N42" i="28"/>
  <c r="O42" i="28" s="1"/>
  <c r="Q42" i="28" s="1"/>
  <c r="N170" i="28"/>
  <c r="O170" i="28" s="1"/>
  <c r="Q170" i="28" s="1"/>
  <c r="N246" i="28"/>
  <c r="O246" i="28" s="1"/>
  <c r="Q246" i="28" s="1"/>
  <c r="N153" i="28"/>
  <c r="O153" i="28" s="1"/>
  <c r="Q153" i="28" s="1"/>
  <c r="N267" i="28"/>
  <c r="O267" i="28" s="1"/>
  <c r="Q267" i="28" s="1"/>
  <c r="N259" i="28"/>
  <c r="O259" i="28" s="1"/>
  <c r="Q259" i="28" s="1"/>
  <c r="N208" i="28"/>
  <c r="O208" i="28" s="1"/>
  <c r="Q208" i="28" s="1"/>
  <c r="N27" i="28"/>
  <c r="O27" i="28" s="1"/>
  <c r="Q27" i="28" s="1"/>
  <c r="N51" i="28"/>
  <c r="O51" i="28" s="1"/>
  <c r="Q51" i="28" s="1"/>
  <c r="N263" i="28"/>
  <c r="O263" i="28" s="1"/>
  <c r="Q263" i="28" s="1"/>
  <c r="N98" i="28"/>
  <c r="O98" i="28" s="1"/>
  <c r="Q98" i="28" s="1"/>
  <c r="N147" i="28"/>
  <c r="O147" i="28" s="1"/>
  <c r="Q147" i="28" s="1"/>
  <c r="N247" i="28"/>
  <c r="O247" i="28" s="1"/>
  <c r="Q247" i="28" s="1"/>
  <c r="N154" i="28"/>
  <c r="O154" i="28" s="1"/>
  <c r="Q154" i="28" s="1"/>
  <c r="N186" i="28"/>
  <c r="O186" i="28" s="1"/>
  <c r="Q186" i="28" s="1"/>
  <c r="N124" i="28"/>
  <c r="O124" i="28" s="1"/>
  <c r="Q124" i="28" s="1"/>
  <c r="N256" i="28"/>
  <c r="O256" i="28" s="1"/>
  <c r="Q256" i="28" s="1"/>
  <c r="N152" i="28"/>
  <c r="O152" i="28" s="1"/>
  <c r="Q152" i="28" s="1"/>
  <c r="N251" i="28"/>
  <c r="O251" i="28" s="1"/>
  <c r="Q251" i="28" s="1"/>
  <c r="N86" i="28"/>
  <c r="O86" i="28" s="1"/>
  <c r="Q86" i="28" s="1"/>
  <c r="N189" i="28"/>
  <c r="O189" i="28" s="1"/>
  <c r="Q189" i="28" s="1"/>
  <c r="N271" i="28"/>
  <c r="O271" i="28" s="1"/>
  <c r="Q271" i="28" s="1"/>
  <c r="N224" i="28"/>
  <c r="O224" i="28" s="1"/>
  <c r="Q224" i="28" s="1"/>
  <c r="N113" i="28"/>
  <c r="O113" i="28" s="1"/>
  <c r="Q113" i="28" s="1"/>
  <c r="N132" i="28"/>
  <c r="O132" i="28" s="1"/>
  <c r="Q132" i="28" s="1"/>
  <c r="N166" i="28"/>
  <c r="O166" i="28" s="1"/>
  <c r="Q166" i="28" s="1"/>
  <c r="N103" i="28"/>
  <c r="O103" i="28" s="1"/>
  <c r="Q103" i="28" s="1"/>
  <c r="N58" i="28"/>
  <c r="O58" i="28" s="1"/>
  <c r="Q58" i="28" s="1"/>
  <c r="N180" i="28"/>
  <c r="O180" i="28" s="1"/>
  <c r="Q180" i="28" s="1"/>
  <c r="N184" i="28"/>
  <c r="O184" i="28" s="1"/>
  <c r="Q184" i="28" s="1"/>
  <c r="N149" i="28"/>
  <c r="O149" i="28" s="1"/>
  <c r="Q149" i="28" s="1"/>
  <c r="N133" i="28"/>
  <c r="O133" i="28" s="1"/>
  <c r="Q133" i="28" s="1"/>
  <c r="N202" i="28"/>
  <c r="O202" i="28" s="1"/>
  <c r="Q202" i="28" s="1"/>
  <c r="N107" i="28"/>
  <c r="O107" i="28" s="1"/>
  <c r="Q107" i="28" s="1"/>
  <c r="N134" i="28"/>
  <c r="O134" i="28" s="1"/>
  <c r="Q134" i="28" s="1"/>
  <c r="N84" i="28"/>
  <c r="O84" i="28" s="1"/>
  <c r="Q84" i="28" s="1"/>
  <c r="S166" i="28" l="1"/>
  <c r="T166" i="28" s="1"/>
  <c r="W166" i="28" s="1"/>
  <c r="S170" i="28"/>
  <c r="T170" i="28" s="1"/>
  <c r="W170" i="28" s="1"/>
  <c r="S234" i="28"/>
  <c r="T234" i="28" s="1"/>
  <c r="W234" i="28" s="1"/>
  <c r="S226" i="28"/>
  <c r="T226" i="28" s="1"/>
  <c r="W226" i="28" s="1"/>
  <c r="S57" i="28"/>
  <c r="T57" i="28" s="1"/>
  <c r="W57" i="28" s="1"/>
  <c r="S244" i="28"/>
  <c r="T244" i="28" s="1"/>
  <c r="W244" i="28" s="1"/>
  <c r="S266" i="28"/>
  <c r="T266" i="28" s="1"/>
  <c r="W266" i="28" s="1"/>
  <c r="S68" i="28"/>
  <c r="T68" i="28" s="1"/>
  <c r="W68" i="28" s="1"/>
  <c r="S83" i="28"/>
  <c r="T83" i="28" s="1"/>
  <c r="W83" i="28" s="1"/>
  <c r="S174" i="28"/>
  <c r="T174" i="28" s="1"/>
  <c r="W174" i="28" s="1"/>
  <c r="S52" i="28"/>
  <c r="T52" i="28" s="1"/>
  <c r="W52" i="28" s="1"/>
  <c r="S41" i="28"/>
  <c r="T41" i="28" s="1"/>
  <c r="W41" i="28" s="1"/>
  <c r="S71" i="28"/>
  <c r="T71" i="28" s="1"/>
  <c r="W71" i="28" s="1"/>
  <c r="S202" i="28"/>
  <c r="T202" i="28" s="1"/>
  <c r="W202" i="28" s="1"/>
  <c r="S132" i="28"/>
  <c r="T132" i="28" s="1"/>
  <c r="W132" i="28" s="1"/>
  <c r="S256" i="28"/>
  <c r="T256" i="28" s="1"/>
  <c r="W256" i="28" s="1"/>
  <c r="S51" i="28"/>
  <c r="T51" i="28" s="1"/>
  <c r="W51" i="28" s="1"/>
  <c r="S42" i="28"/>
  <c r="T42" i="28" s="1"/>
  <c r="W42" i="28" s="1"/>
  <c r="S230" i="28"/>
  <c r="T230" i="28" s="1"/>
  <c r="W230" i="28" s="1"/>
  <c r="S268" i="28"/>
  <c r="T268" i="28" s="1"/>
  <c r="W268" i="28" s="1"/>
  <c r="S35" i="28"/>
  <c r="T35" i="28" s="1"/>
  <c r="W35" i="28" s="1"/>
  <c r="S104" i="28"/>
  <c r="T104" i="28" s="1"/>
  <c r="W104" i="28" s="1"/>
  <c r="S81" i="28"/>
  <c r="T81" i="28" s="1"/>
  <c r="W81" i="28" s="1"/>
  <c r="S161" i="28"/>
  <c r="T161" i="28" s="1"/>
  <c r="W161" i="28" s="1"/>
  <c r="S155" i="28"/>
  <c r="T155" i="28" s="1"/>
  <c r="W155" i="28" s="1"/>
  <c r="S138" i="28"/>
  <c r="T138" i="28" s="1"/>
  <c r="W138" i="28" s="1"/>
  <c r="S213" i="28"/>
  <c r="T213" i="28" s="1"/>
  <c r="W213" i="28" s="1"/>
  <c r="S105" i="28"/>
  <c r="T105" i="28" s="1"/>
  <c r="W105" i="28" s="1"/>
  <c r="S25" i="28"/>
  <c r="T25" i="28" s="1"/>
  <c r="W25" i="28" s="1"/>
  <c r="S196" i="28"/>
  <c r="T196" i="28" s="1"/>
  <c r="W196" i="28" s="1"/>
  <c r="S66" i="28"/>
  <c r="T66" i="28" s="1"/>
  <c r="W66" i="28" s="1"/>
  <c r="S43" i="28"/>
  <c r="T43" i="28" s="1"/>
  <c r="W43" i="28" s="1"/>
  <c r="S110" i="28"/>
  <c r="T110" i="28" s="1"/>
  <c r="W110" i="28" s="1"/>
  <c r="S61" i="28"/>
  <c r="T61" i="28" s="1"/>
  <c r="W61" i="28" s="1"/>
  <c r="S126" i="28"/>
  <c r="T126" i="28" s="1"/>
  <c r="W126" i="28" s="1"/>
  <c r="S225" i="28"/>
  <c r="T225" i="28" s="1"/>
  <c r="W225" i="28" s="1"/>
  <c r="S223" i="28"/>
  <c r="T223" i="28" s="1"/>
  <c r="W223" i="28" s="1"/>
  <c r="S77" i="28"/>
  <c r="T77" i="28" s="1"/>
  <c r="W77" i="28" s="1"/>
  <c r="S111" i="28"/>
  <c r="T111" i="28" s="1"/>
  <c r="W111" i="28" s="1"/>
  <c r="S199" i="28"/>
  <c r="T199" i="28" s="1"/>
  <c r="W199" i="28" s="1"/>
  <c r="S163" i="28"/>
  <c r="T163" i="28" s="1"/>
  <c r="W163" i="28" s="1"/>
  <c r="S260" i="28"/>
  <c r="T260" i="28" s="1"/>
  <c r="W260" i="28" s="1"/>
  <c r="S48" i="28"/>
  <c r="T48" i="28" s="1"/>
  <c r="W48" i="28" s="1"/>
  <c r="S106" i="28"/>
  <c r="T106" i="28" s="1"/>
  <c r="W106" i="28" s="1"/>
  <c r="S107" i="28"/>
  <c r="T107" i="28" s="1"/>
  <c r="W107" i="28" s="1"/>
  <c r="S152" i="28"/>
  <c r="T152" i="28" s="1"/>
  <c r="W152" i="28" s="1"/>
  <c r="S176" i="28"/>
  <c r="T176" i="28" s="1"/>
  <c r="W176" i="28" s="1"/>
  <c r="S87" i="28"/>
  <c r="T87" i="28" s="1"/>
  <c r="W87" i="28" s="1"/>
  <c r="S269" i="28"/>
  <c r="T269" i="28" s="1"/>
  <c r="W269" i="28" s="1"/>
  <c r="S148" i="28"/>
  <c r="T148" i="28" s="1"/>
  <c r="W148" i="28" s="1"/>
  <c r="S112" i="28"/>
  <c r="T112" i="28" s="1"/>
  <c r="W112" i="28" s="1"/>
  <c r="S128" i="28"/>
  <c r="T128" i="28" s="1"/>
  <c r="W128" i="28" s="1"/>
  <c r="S67" i="28"/>
  <c r="T67" i="28" s="1"/>
  <c r="W67" i="28" s="1"/>
  <c r="S207" i="28"/>
  <c r="T207" i="28" s="1"/>
  <c r="W207" i="28" s="1"/>
  <c r="S177" i="28"/>
  <c r="T177" i="28" s="1"/>
  <c r="W177" i="28" s="1"/>
  <c r="S197" i="28"/>
  <c r="T197" i="28" s="1"/>
  <c r="W197" i="28" s="1"/>
  <c r="S270" i="28"/>
  <c r="T270" i="28" s="1"/>
  <c r="W270" i="28" s="1"/>
  <c r="S261" i="28"/>
  <c r="T261" i="28" s="1"/>
  <c r="W261" i="28" s="1"/>
  <c r="S133" i="28"/>
  <c r="T133" i="28" s="1"/>
  <c r="W133" i="28" s="1"/>
  <c r="S113" i="28"/>
  <c r="T113" i="28" s="1"/>
  <c r="W113" i="28" s="1"/>
  <c r="S124" i="28"/>
  <c r="T124" i="28" s="1"/>
  <c r="W124" i="28" s="1"/>
  <c r="S27" i="28"/>
  <c r="T27" i="28" s="1"/>
  <c r="W27" i="28" s="1"/>
  <c r="S157" i="28"/>
  <c r="T157" i="28" s="1"/>
  <c r="W157" i="28" s="1"/>
  <c r="S129" i="28"/>
  <c r="T129" i="28" s="1"/>
  <c r="W129" i="28" s="1"/>
  <c r="S65" i="28"/>
  <c r="T65" i="28" s="1"/>
  <c r="W65" i="28" s="1"/>
  <c r="S238" i="28"/>
  <c r="T238" i="28" s="1"/>
  <c r="W238" i="28" s="1"/>
  <c r="S28" i="28"/>
  <c r="T28" i="28" s="1"/>
  <c r="W28" i="28" s="1"/>
  <c r="S73" i="28"/>
  <c r="T73" i="28" s="1"/>
  <c r="W73" i="28" s="1"/>
  <c r="S164" i="28"/>
  <c r="T164" i="28" s="1"/>
  <c r="W164" i="28" s="1"/>
  <c r="S255" i="28"/>
  <c r="T255" i="28" s="1"/>
  <c r="W255" i="28" s="1"/>
  <c r="S62" i="28"/>
  <c r="T62" i="28" s="1"/>
  <c r="W62" i="28" s="1"/>
  <c r="S178" i="28"/>
  <c r="T178" i="28" s="1"/>
  <c r="W178" i="28" s="1"/>
  <c r="S183" i="28"/>
  <c r="T183" i="28" s="1"/>
  <c r="W183" i="28" s="1"/>
  <c r="S101" i="28"/>
  <c r="T101" i="28" s="1"/>
  <c r="W101" i="28" s="1"/>
  <c r="S191" i="28"/>
  <c r="T191" i="28" s="1"/>
  <c r="W191" i="28" s="1"/>
  <c r="S167" i="28"/>
  <c r="T167" i="28" s="1"/>
  <c r="W167" i="28" s="1"/>
  <c r="S91" i="28"/>
  <c r="T91" i="28" s="1"/>
  <c r="W91" i="28" s="1"/>
  <c r="S194" i="28"/>
  <c r="T194" i="28" s="1"/>
  <c r="W194" i="28" s="1"/>
  <c r="S75" i="28"/>
  <c r="T75" i="28" s="1"/>
  <c r="W75" i="28" s="1"/>
  <c r="S203" i="28"/>
  <c r="T203" i="28" s="1"/>
  <c r="W203" i="28" s="1"/>
  <c r="S188" i="28"/>
  <c r="T188" i="28" s="1"/>
  <c r="W188" i="28" s="1"/>
  <c r="S39" i="28"/>
  <c r="T39" i="28" s="1"/>
  <c r="W39" i="28" s="1"/>
  <c r="S63" i="28"/>
  <c r="T63" i="28" s="1"/>
  <c r="W63" i="28" s="1"/>
  <c r="S206" i="28"/>
  <c r="T206" i="28" s="1"/>
  <c r="W206" i="28" s="1"/>
  <c r="S245" i="28"/>
  <c r="T245" i="28" s="1"/>
  <c r="W245" i="28" s="1"/>
  <c r="S80" i="28"/>
  <c r="T80" i="28" s="1"/>
  <c r="W80" i="28" s="1"/>
  <c r="S109" i="28"/>
  <c r="T109" i="28" s="1"/>
  <c r="W109" i="28" s="1"/>
  <c r="S249" i="28"/>
  <c r="T249" i="28" s="1"/>
  <c r="W249" i="28" s="1"/>
  <c r="S205" i="28"/>
  <c r="T205" i="28" s="1"/>
  <c r="W205" i="28" s="1"/>
  <c r="S263" i="28"/>
  <c r="T263" i="28" s="1"/>
  <c r="S99" i="28"/>
  <c r="T99" i="28" s="1"/>
  <c r="W99" i="28" s="1"/>
  <c r="S173" i="28"/>
  <c r="T173" i="28" s="1"/>
  <c r="W173" i="28" s="1"/>
  <c r="S149" i="28"/>
  <c r="T149" i="28" s="1"/>
  <c r="W149" i="28" s="1"/>
  <c r="S224" i="28"/>
  <c r="T224" i="28" s="1"/>
  <c r="W224" i="28" s="1"/>
  <c r="S186" i="28"/>
  <c r="T186" i="28" s="1"/>
  <c r="W186" i="28" s="1"/>
  <c r="S208" i="28"/>
  <c r="T208" i="28" s="1"/>
  <c r="W208" i="28" s="1"/>
  <c r="S211" i="28"/>
  <c r="T211" i="28" s="1"/>
  <c r="W211" i="28" s="1"/>
  <c r="S201" i="28"/>
  <c r="T201" i="28" s="1"/>
  <c r="W201" i="28" s="1"/>
  <c r="S272" i="28"/>
  <c r="T272" i="28" s="1"/>
  <c r="W272" i="28" s="1"/>
  <c r="S215" i="28"/>
  <c r="T215" i="28" s="1"/>
  <c r="W215" i="28" s="1"/>
  <c r="S130" i="28"/>
  <c r="T130" i="28" s="1"/>
  <c r="W130" i="28" s="1"/>
  <c r="S102" i="28"/>
  <c r="T102" i="28" s="1"/>
  <c r="W102" i="28" s="1"/>
  <c r="S219" i="28"/>
  <c r="T219" i="28" s="1"/>
  <c r="W219" i="28" s="1"/>
  <c r="S88" i="28"/>
  <c r="S122" i="28"/>
  <c r="T122" i="28" s="1"/>
  <c r="W122" i="28" s="1"/>
  <c r="S89" i="28"/>
  <c r="T89" i="28" s="1"/>
  <c r="W89" i="28" s="1"/>
  <c r="S204" i="28"/>
  <c r="T204" i="28" s="1"/>
  <c r="W204" i="28" s="1"/>
  <c r="S237" i="28"/>
  <c r="T237" i="28" s="1"/>
  <c r="W237" i="28" s="1"/>
  <c r="S254" i="28"/>
  <c r="T254" i="28" s="1"/>
  <c r="W254" i="28" s="1"/>
  <c r="S273" i="28"/>
  <c r="T273" i="28" s="1"/>
  <c r="W273" i="28" s="1"/>
  <c r="S118" i="28"/>
  <c r="T118" i="28" s="1"/>
  <c r="W118" i="28" s="1"/>
  <c r="S168" i="28"/>
  <c r="T168" i="28" s="1"/>
  <c r="W168" i="28" s="1"/>
  <c r="S217" i="28"/>
  <c r="T217" i="28" s="1"/>
  <c r="W217" i="28" s="1"/>
  <c r="S49" i="28"/>
  <c r="T49" i="28" s="1"/>
  <c r="W49" i="28" s="1"/>
  <c r="S108" i="28"/>
  <c r="T108" i="28" s="1"/>
  <c r="W108" i="28" s="1"/>
  <c r="S38" i="28"/>
  <c r="T38" i="28" s="1"/>
  <c r="W38" i="28" s="1"/>
  <c r="S229" i="28"/>
  <c r="T229" i="28" s="1"/>
  <c r="W229" i="28" s="1"/>
  <c r="S257" i="28"/>
  <c r="T257" i="28" s="1"/>
  <c r="W257" i="28" s="1"/>
  <c r="S59" i="28"/>
  <c r="T59" i="28" s="1"/>
  <c r="W59" i="28" s="1"/>
  <c r="S227" i="28"/>
  <c r="T227" i="28" s="1"/>
  <c r="W227" i="28" s="1"/>
  <c r="S264" i="28"/>
  <c r="T264" i="28" s="1"/>
  <c r="W264" i="28" s="1"/>
  <c r="S232" i="28"/>
  <c r="T232" i="28" s="1"/>
  <c r="W232" i="28" s="1"/>
  <c r="S231" i="28"/>
  <c r="T231" i="28" s="1"/>
  <c r="W231" i="28" s="1"/>
  <c r="S184" i="28"/>
  <c r="T184" i="28" s="1"/>
  <c r="W184" i="28" s="1"/>
  <c r="S271" i="28"/>
  <c r="T271" i="28" s="1"/>
  <c r="W271" i="28" s="1"/>
  <c r="S154" i="28"/>
  <c r="T154" i="28" s="1"/>
  <c r="W154" i="28" s="1"/>
  <c r="S259" i="28"/>
  <c r="T259" i="28" s="1"/>
  <c r="W259" i="28" s="1"/>
  <c r="S210" i="28"/>
  <c r="T210" i="28" s="1"/>
  <c r="W210" i="28" s="1"/>
  <c r="S135" i="28"/>
  <c r="T135" i="28" s="1"/>
  <c r="W135" i="28" s="1"/>
  <c r="S181" i="28"/>
  <c r="T181" i="28" s="1"/>
  <c r="W181" i="28" s="1"/>
  <c r="S239" i="28"/>
  <c r="T239" i="28" s="1"/>
  <c r="W239" i="28" s="1"/>
  <c r="S123" i="28"/>
  <c r="T123" i="28" s="1"/>
  <c r="W123" i="28" s="1"/>
  <c r="S193" i="28"/>
  <c r="T193" i="28" s="1"/>
  <c r="W193" i="28" s="1"/>
  <c r="S64" i="28"/>
  <c r="T64" i="28" s="1"/>
  <c r="W64" i="28" s="1"/>
  <c r="S216" i="28"/>
  <c r="T216" i="28" s="1"/>
  <c r="W216" i="28" s="1"/>
  <c r="S187" i="28"/>
  <c r="T187" i="28" s="1"/>
  <c r="W187" i="28" s="1"/>
  <c r="S220" i="28"/>
  <c r="T220" i="28" s="1"/>
  <c r="W220" i="28" s="1"/>
  <c r="S192" i="28"/>
  <c r="T192" i="28" s="1"/>
  <c r="W192" i="28" s="1"/>
  <c r="S56" i="28"/>
  <c r="T56" i="28" s="1"/>
  <c r="W56" i="28" s="1"/>
  <c r="S54" i="28"/>
  <c r="T54" i="28" s="1"/>
  <c r="W54" i="28" s="1"/>
  <c r="S96" i="28"/>
  <c r="T96" i="28" s="1"/>
  <c r="W96" i="28" s="1"/>
  <c r="S53" i="28"/>
  <c r="T53" i="28" s="1"/>
  <c r="W53" i="28" s="1"/>
  <c r="S145" i="28"/>
  <c r="T145" i="28" s="1"/>
  <c r="W145" i="28" s="1"/>
  <c r="S222" i="28"/>
  <c r="T222" i="28" s="1"/>
  <c r="W222" i="28" s="1"/>
  <c r="S82" i="28"/>
  <c r="T82" i="28" s="1"/>
  <c r="W82" i="28" s="1"/>
  <c r="S33" i="28"/>
  <c r="T33" i="28" s="1"/>
  <c r="S198" i="28"/>
  <c r="T198" i="28" s="1"/>
  <c r="W198" i="28" s="1"/>
  <c r="S151" i="28"/>
  <c r="T151" i="28" s="1"/>
  <c r="W151" i="28" s="1"/>
  <c r="S40" i="28"/>
  <c r="T40" i="28" s="1"/>
  <c r="W40" i="28" s="1"/>
  <c r="S120" i="28"/>
  <c r="T120" i="28" s="1"/>
  <c r="W120" i="28" s="1"/>
  <c r="S78" i="28"/>
  <c r="T78" i="28" s="1"/>
  <c r="W78" i="28" s="1"/>
  <c r="S44" i="28"/>
  <c r="T44" i="28" s="1"/>
  <c r="W44" i="28" s="1"/>
  <c r="S94" i="28"/>
  <c r="T94" i="28" s="1"/>
  <c r="W94" i="28" s="1"/>
  <c r="S114" i="28"/>
  <c r="T114" i="28" s="1"/>
  <c r="W114" i="28" s="1"/>
  <c r="S180" i="28"/>
  <c r="T180" i="28" s="1"/>
  <c r="W180" i="28" s="1"/>
  <c r="S189" i="28"/>
  <c r="T189" i="28" s="1"/>
  <c r="W189" i="28" s="1"/>
  <c r="S247" i="28"/>
  <c r="T247" i="28" s="1"/>
  <c r="W247" i="28" s="1"/>
  <c r="S267" i="28"/>
  <c r="T267" i="28" s="1"/>
  <c r="W267" i="28" s="1"/>
  <c r="S142" i="28"/>
  <c r="T142" i="28" s="1"/>
  <c r="W142" i="28" s="1"/>
  <c r="S158" i="28"/>
  <c r="T158" i="28" s="1"/>
  <c r="W158" i="28" s="1"/>
  <c r="S32" i="28"/>
  <c r="T32" i="28" s="1"/>
  <c r="W32" i="28" s="1"/>
  <c r="S117" i="28"/>
  <c r="T117" i="28" s="1"/>
  <c r="W117" i="28" s="1"/>
  <c r="S241" i="28"/>
  <c r="T241" i="28" s="1"/>
  <c r="W241" i="28" s="1"/>
  <c r="S144" i="28"/>
  <c r="T144" i="28" s="1"/>
  <c r="W144" i="28" s="1"/>
  <c r="S253" i="28"/>
  <c r="T253" i="28" s="1"/>
  <c r="W253" i="28" s="1"/>
  <c r="S85" i="28"/>
  <c r="T85" i="28" s="1"/>
  <c r="W85" i="28" s="1"/>
  <c r="S37" i="28"/>
  <c r="T37" i="28" s="1"/>
  <c r="W37" i="28" s="1"/>
  <c r="S137" i="28"/>
  <c r="T137" i="28" s="1"/>
  <c r="W137" i="28" s="1"/>
  <c r="S250" i="28"/>
  <c r="T250" i="28" s="1"/>
  <c r="W250" i="28" s="1"/>
  <c r="S185" i="28"/>
  <c r="T185" i="28" s="1"/>
  <c r="S45" i="28"/>
  <c r="T45" i="28" s="1"/>
  <c r="W45" i="28" s="1"/>
  <c r="S195" i="28"/>
  <c r="T195" i="28" s="1"/>
  <c r="W195" i="28" s="1"/>
  <c r="S72" i="28"/>
  <c r="T72" i="28" s="1"/>
  <c r="W72" i="28" s="1"/>
  <c r="S121" i="28"/>
  <c r="T121" i="28" s="1"/>
  <c r="W121" i="28" s="1"/>
  <c r="S100" i="28"/>
  <c r="T100" i="28" s="1"/>
  <c r="W100" i="28" s="1"/>
  <c r="S76" i="28"/>
  <c r="T76" i="28" s="1"/>
  <c r="W76" i="28" s="1"/>
  <c r="S233" i="28"/>
  <c r="T233" i="28" s="1"/>
  <c r="W233" i="28" s="1"/>
  <c r="S156" i="28"/>
  <c r="T156" i="28" s="1"/>
  <c r="W156" i="28" s="1"/>
  <c r="S50" i="28"/>
  <c r="T50" i="28" s="1"/>
  <c r="W50" i="28" s="1"/>
  <c r="S139" i="28"/>
  <c r="T139" i="28" s="1"/>
  <c r="W139" i="28" s="1"/>
  <c r="S29" i="28"/>
  <c r="T29" i="28" s="1"/>
  <c r="W29" i="28" s="1"/>
  <c r="S55" i="28"/>
  <c r="T55" i="28" s="1"/>
  <c r="W55" i="28" s="1"/>
  <c r="S92" i="28"/>
  <c r="T92" i="28" s="1"/>
  <c r="W92" i="28" s="1"/>
  <c r="S36" i="28"/>
  <c r="T36" i="28" s="1"/>
  <c r="W36" i="28" s="1"/>
  <c r="S70" i="28"/>
  <c r="T70" i="28" s="1"/>
  <c r="W70" i="28" s="1"/>
  <c r="S84" i="28"/>
  <c r="T84" i="28" s="1"/>
  <c r="W84" i="28" s="1"/>
  <c r="S58" i="28"/>
  <c r="T58" i="28" s="1"/>
  <c r="W58" i="28" s="1"/>
  <c r="S86" i="28"/>
  <c r="T86" i="28" s="1"/>
  <c r="W86" i="28" s="1"/>
  <c r="S147" i="28"/>
  <c r="T147" i="28" s="1"/>
  <c r="W147" i="28" s="1"/>
  <c r="S153" i="28"/>
  <c r="T153" i="28" s="1"/>
  <c r="W153" i="28" s="1"/>
  <c r="S235" i="28"/>
  <c r="T235" i="28" s="1"/>
  <c r="W235" i="28" s="1"/>
  <c r="S169" i="28"/>
  <c r="T169" i="28" s="1"/>
  <c r="W169" i="28" s="1"/>
  <c r="S125" i="28"/>
  <c r="T125" i="28" s="1"/>
  <c r="W125" i="28" s="1"/>
  <c r="S95" i="28"/>
  <c r="T95" i="28" s="1"/>
  <c r="W95" i="28" s="1"/>
  <c r="S69" i="28"/>
  <c r="T69" i="28" s="1"/>
  <c r="W69" i="28" s="1"/>
  <c r="S240" i="28"/>
  <c r="T240" i="28" s="1"/>
  <c r="W240" i="28" s="1"/>
  <c r="S31" i="28"/>
  <c r="T31" i="28" s="1"/>
  <c r="W31" i="28" s="1"/>
  <c r="S141" i="28"/>
  <c r="T141" i="28" s="1"/>
  <c r="W141" i="28" s="1"/>
  <c r="S90" i="28"/>
  <c r="T90" i="28" s="1"/>
  <c r="W90" i="28" s="1"/>
  <c r="S200" i="28"/>
  <c r="T200" i="28" s="1"/>
  <c r="W200" i="28" s="1"/>
  <c r="S74" i="28"/>
  <c r="T74" i="28" s="1"/>
  <c r="W74" i="28" s="1"/>
  <c r="S248" i="28"/>
  <c r="T248" i="28" s="1"/>
  <c r="W248" i="28" s="1"/>
  <c r="S175" i="28"/>
  <c r="T175" i="28" s="1"/>
  <c r="W175" i="28" s="1"/>
  <c r="S243" i="28"/>
  <c r="T243" i="28" s="1"/>
  <c r="W243" i="28" s="1"/>
  <c r="S212" i="28"/>
  <c r="T212" i="28" s="1"/>
  <c r="W212" i="28" s="1"/>
  <c r="S79" i="28"/>
  <c r="T79" i="28" s="1"/>
  <c r="W79" i="28" s="1"/>
  <c r="S47" i="28"/>
  <c r="T47" i="28" s="1"/>
  <c r="W47" i="28" s="1"/>
  <c r="S265" i="28"/>
  <c r="T265" i="28" s="1"/>
  <c r="W265" i="28" s="1"/>
  <c r="S160" i="28"/>
  <c r="T160" i="28" s="1"/>
  <c r="W160" i="28" s="1"/>
  <c r="S262" i="28"/>
  <c r="T262" i="28" s="1"/>
  <c r="W262" i="28" s="1"/>
  <c r="S143" i="28"/>
  <c r="T143" i="28" s="1"/>
  <c r="W143" i="28" s="1"/>
  <c r="S119" i="28"/>
  <c r="T119" i="28" s="1"/>
  <c r="W119" i="28" s="1"/>
  <c r="S214" i="28"/>
  <c r="T214" i="28" s="1"/>
  <c r="W214" i="28" s="1"/>
  <c r="S172" i="28"/>
  <c r="T172" i="28" s="1"/>
  <c r="W172" i="28" s="1"/>
  <c r="S115" i="28"/>
  <c r="T115" i="28" s="1"/>
  <c r="W115" i="28" s="1"/>
  <c r="S30" i="28"/>
  <c r="T30" i="28" s="1"/>
  <c r="W30" i="28" s="1"/>
  <c r="S159" i="28"/>
  <c r="T159" i="28" s="1"/>
  <c r="W159" i="28" s="1"/>
  <c r="S134" i="28"/>
  <c r="T134" i="28" s="1"/>
  <c r="W134" i="28" s="1"/>
  <c r="S103" i="28"/>
  <c r="T103" i="28" s="1"/>
  <c r="W103" i="28" s="1"/>
  <c r="S251" i="28"/>
  <c r="T251" i="28" s="1"/>
  <c r="W251" i="28" s="1"/>
  <c r="S98" i="28"/>
  <c r="T98" i="28" s="1"/>
  <c r="W98" i="28" s="1"/>
  <c r="S246" i="28"/>
  <c r="T246" i="28" s="1"/>
  <c r="W246" i="28" s="1"/>
  <c r="S140" i="28"/>
  <c r="T140" i="28" s="1"/>
  <c r="W140" i="28" s="1"/>
  <c r="S179" i="28"/>
  <c r="T179" i="28" s="1"/>
  <c r="W179" i="28" s="1"/>
  <c r="S131" i="28"/>
  <c r="T131" i="28" s="1"/>
  <c r="W131" i="28" s="1"/>
  <c r="S146" i="28"/>
  <c r="T146" i="28" s="1"/>
  <c r="W146" i="28" s="1"/>
  <c r="S165" i="28"/>
  <c r="T165" i="28" s="1"/>
  <c r="W165" i="28" s="1"/>
  <c r="S221" i="28"/>
  <c r="T221" i="28" s="1"/>
  <c r="W221" i="28" s="1"/>
  <c r="S97" i="28"/>
  <c r="T97" i="28" s="1"/>
  <c r="W97" i="28" s="1"/>
  <c r="S228" i="28"/>
  <c r="T228" i="28" s="1"/>
  <c r="W228" i="28" s="1"/>
  <c r="S150" i="28"/>
  <c r="T150" i="28" s="1"/>
  <c r="W150" i="28" s="1"/>
  <c r="S209" i="28"/>
  <c r="T209" i="28" s="1"/>
  <c r="W209" i="28" s="1"/>
  <c r="S190" i="28"/>
  <c r="T190" i="28" s="1"/>
  <c r="W190" i="28" s="1"/>
  <c r="S242" i="28"/>
  <c r="T242" i="28" s="1"/>
  <c r="W242" i="28" s="1"/>
  <c r="S258" i="28"/>
  <c r="T258" i="28" s="1"/>
  <c r="W258" i="28" s="1"/>
  <c r="S236" i="28"/>
  <c r="T236" i="28" s="1"/>
  <c r="W236" i="28" s="1"/>
  <c r="S46" i="28"/>
  <c r="T46" i="28" s="1"/>
  <c r="W46" i="28" s="1"/>
  <c r="S26" i="28"/>
  <c r="T26" i="28" s="1"/>
  <c r="W26" i="28" s="1"/>
  <c r="S252" i="28"/>
  <c r="T252" i="28" s="1"/>
  <c r="W252" i="28" s="1"/>
  <c r="S127" i="28"/>
  <c r="T127" i="28" s="1"/>
  <c r="W127" i="28" s="1"/>
  <c r="S162" i="28"/>
  <c r="T162" i="28" s="1"/>
  <c r="W162" i="28" s="1"/>
  <c r="S182" i="28"/>
  <c r="T182" i="28" s="1"/>
  <c r="W182" i="28" s="1"/>
  <c r="S93" i="28"/>
  <c r="T93" i="28" s="1"/>
  <c r="W93" i="28" s="1"/>
  <c r="S136" i="28"/>
  <c r="T136" i="28" s="1"/>
  <c r="W136" i="28" s="1"/>
  <c r="S171" i="28"/>
  <c r="T171" i="28" s="1"/>
  <c r="W171" i="28" s="1"/>
  <c r="S116" i="28"/>
  <c r="T116" i="28" s="1"/>
  <c r="W116" i="28" s="1"/>
  <c r="S34" i="28"/>
  <c r="T34" i="28" s="1"/>
  <c r="W34" i="28" s="1"/>
  <c r="S60" i="28"/>
  <c r="T60" i="28" s="1"/>
  <c r="W60" i="28" s="1"/>
  <c r="S218" i="28"/>
  <c r="T218" i="28" s="1"/>
  <c r="W218" i="28" s="1"/>
  <c r="W263" i="28"/>
  <c r="N21" i="28"/>
  <c r="O24" i="28"/>
  <c r="W33" i="28"/>
  <c r="W185" i="28"/>
  <c r="T88" i="28" l="1"/>
  <c r="W88" i="28" s="1"/>
  <c r="Y116" i="28"/>
  <c r="Z116" i="28"/>
  <c r="AA116" i="28"/>
  <c r="AD116" i="28"/>
  <c r="AE116" i="28" s="1"/>
  <c r="Y262" i="28"/>
  <c r="Z262" i="28"/>
  <c r="AA262" i="28"/>
  <c r="AD262" i="28"/>
  <c r="AE262" i="28" s="1"/>
  <c r="Y76" i="28"/>
  <c r="Z76" i="28"/>
  <c r="AA76" i="28"/>
  <c r="AD76" i="28"/>
  <c r="AE76" i="28" s="1"/>
  <c r="Y158" i="28"/>
  <c r="Z158" i="28"/>
  <c r="AA158" i="28"/>
  <c r="AD158" i="28"/>
  <c r="AE158" i="28" s="1"/>
  <c r="Y222" i="28"/>
  <c r="Z222" i="28"/>
  <c r="AA222" i="28"/>
  <c r="AD222" i="28"/>
  <c r="AE222" i="28" s="1"/>
  <c r="Y210" i="28"/>
  <c r="Z210" i="28"/>
  <c r="AA210" i="28"/>
  <c r="AD210" i="28"/>
  <c r="AE210" i="28" s="1"/>
  <c r="Y168" i="28"/>
  <c r="Z168" i="28"/>
  <c r="AA168" i="28"/>
  <c r="AD168" i="28"/>
  <c r="AE168" i="28" s="1"/>
  <c r="Y208" i="28"/>
  <c r="Z208" i="28"/>
  <c r="AA208" i="28"/>
  <c r="AD208" i="28"/>
  <c r="AE208" i="28" s="1"/>
  <c r="Y124" i="28"/>
  <c r="Z124" i="28"/>
  <c r="AA124" i="28"/>
  <c r="AD124" i="28"/>
  <c r="AE124" i="28" s="1"/>
  <c r="Y170" i="28"/>
  <c r="Z170" i="28"/>
  <c r="AA170" i="28"/>
  <c r="AD170" i="28"/>
  <c r="AE170" i="28" s="1"/>
  <c r="AA171" i="28"/>
  <c r="AD171" i="28"/>
  <c r="AE171" i="28" s="1"/>
  <c r="Y171" i="28"/>
  <c r="Z171" i="28"/>
  <c r="Y46" i="28"/>
  <c r="Z46" i="28"/>
  <c r="AA46" i="28"/>
  <c r="AD46" i="28"/>
  <c r="AE46" i="28" s="1"/>
  <c r="AA97" i="28"/>
  <c r="AD97" i="28"/>
  <c r="AE97" i="28" s="1"/>
  <c r="Y97" i="28"/>
  <c r="Z97" i="28"/>
  <c r="Y98" i="28"/>
  <c r="Z98" i="28"/>
  <c r="AA98" i="28"/>
  <c r="AD98" i="28"/>
  <c r="AE98" i="28" s="1"/>
  <c r="AA159" i="28"/>
  <c r="AD159" i="28"/>
  <c r="AE159" i="28" s="1"/>
  <c r="Y159" i="28"/>
  <c r="Z159" i="28"/>
  <c r="Y160" i="28"/>
  <c r="Z160" i="28"/>
  <c r="AA160" i="28"/>
  <c r="AD160" i="28"/>
  <c r="AE160" i="28" s="1"/>
  <c r="Y74" i="28"/>
  <c r="Z74" i="28"/>
  <c r="AA74" i="28"/>
  <c r="AD74" i="28"/>
  <c r="AE74" i="28" s="1"/>
  <c r="Y92" i="28"/>
  <c r="Z92" i="28"/>
  <c r="AA92" i="28"/>
  <c r="AD92" i="28"/>
  <c r="AE92" i="28" s="1"/>
  <c r="Y100" i="28"/>
  <c r="Z100" i="28"/>
  <c r="AA100" i="28"/>
  <c r="AD100" i="28"/>
  <c r="AE100" i="28" s="1"/>
  <c r="AA37" i="28"/>
  <c r="AD37" i="28"/>
  <c r="AE37" i="28" s="1"/>
  <c r="Y37" i="28"/>
  <c r="Z37" i="28"/>
  <c r="Y142" i="28"/>
  <c r="Z142" i="28"/>
  <c r="AA142" i="28"/>
  <c r="AD142" i="28"/>
  <c r="AE142" i="28" s="1"/>
  <c r="Y78" i="28"/>
  <c r="Z78" i="28"/>
  <c r="AA78" i="28"/>
  <c r="AD78" i="28"/>
  <c r="AE78" i="28" s="1"/>
  <c r="AA145" i="28"/>
  <c r="AD145" i="28"/>
  <c r="AE145" i="28" s="1"/>
  <c r="Y145" i="28"/>
  <c r="Z145" i="28"/>
  <c r="Y216" i="28"/>
  <c r="Z216" i="28"/>
  <c r="AA216" i="28"/>
  <c r="AD216" i="28"/>
  <c r="AE216" i="28" s="1"/>
  <c r="Y259" i="28"/>
  <c r="Z259" i="28"/>
  <c r="AD259" i="28"/>
  <c r="AE259" i="28" s="1"/>
  <c r="AA259" i="28"/>
  <c r="AA59" i="28"/>
  <c r="AD59" i="28"/>
  <c r="AE59" i="28" s="1"/>
  <c r="Y59" i="28"/>
  <c r="Z59" i="28"/>
  <c r="Y118" i="28"/>
  <c r="Z118" i="28"/>
  <c r="AA118" i="28"/>
  <c r="AD118" i="28"/>
  <c r="AE118" i="28" s="1"/>
  <c r="Y219" i="28"/>
  <c r="AA219" i="28"/>
  <c r="Z219" i="28"/>
  <c r="AD219" i="28"/>
  <c r="AE219" i="28" s="1"/>
  <c r="Y186" i="28"/>
  <c r="Z186" i="28"/>
  <c r="AA186" i="28"/>
  <c r="AD186" i="28"/>
  <c r="AE186" i="28" s="1"/>
  <c r="Y206" i="28"/>
  <c r="Z206" i="28"/>
  <c r="AA206" i="28"/>
  <c r="AD206" i="28"/>
  <c r="AE206" i="28" s="1"/>
  <c r="AA167" i="28"/>
  <c r="AD167" i="28"/>
  <c r="AE167" i="28" s="1"/>
  <c r="Y167" i="28"/>
  <c r="Z167" i="28"/>
  <c r="AA73" i="28"/>
  <c r="AD73" i="28"/>
  <c r="AE73" i="28" s="1"/>
  <c r="Y73" i="28"/>
  <c r="Z73" i="28"/>
  <c r="AA113" i="28"/>
  <c r="AD113" i="28"/>
  <c r="AE113" i="28" s="1"/>
  <c r="Y113" i="28"/>
  <c r="Z113" i="28"/>
  <c r="AA77" i="28"/>
  <c r="AD77" i="28"/>
  <c r="AE77" i="28" s="1"/>
  <c r="Y77" i="28"/>
  <c r="Z77" i="28"/>
  <c r="Y196" i="28"/>
  <c r="Z196" i="28"/>
  <c r="AA196" i="28"/>
  <c r="AD196" i="28"/>
  <c r="AE196" i="28" s="1"/>
  <c r="Y104" i="28"/>
  <c r="Z104" i="28"/>
  <c r="AA104" i="28"/>
  <c r="AD104" i="28"/>
  <c r="AE104" i="28" s="1"/>
  <c r="Y202" i="28"/>
  <c r="Z202" i="28"/>
  <c r="AA202" i="28"/>
  <c r="AD202" i="28"/>
  <c r="AE202" i="28" s="1"/>
  <c r="AA41" i="28"/>
  <c r="AD41" i="28"/>
  <c r="AE41" i="28" s="1"/>
  <c r="Y41" i="28"/>
  <c r="Z41" i="28"/>
  <c r="AA83" i="28"/>
  <c r="AD83" i="28"/>
  <c r="AE83" i="28" s="1"/>
  <c r="Y83" i="28"/>
  <c r="Z83" i="28"/>
  <c r="AA57" i="28"/>
  <c r="AD57" i="28"/>
  <c r="AE57" i="28" s="1"/>
  <c r="Y57" i="28"/>
  <c r="Z57" i="28"/>
  <c r="AA263" i="28"/>
  <c r="Y263" i="28"/>
  <c r="Z263" i="28"/>
  <c r="AD263" i="28"/>
  <c r="AE263" i="28" s="1"/>
  <c r="Y246" i="28"/>
  <c r="Z246" i="28"/>
  <c r="AA246" i="28"/>
  <c r="AD246" i="28"/>
  <c r="AE246" i="28" s="1"/>
  <c r="Y270" i="28"/>
  <c r="Z270" i="28"/>
  <c r="AA270" i="28"/>
  <c r="AD270" i="28"/>
  <c r="AE270" i="28" s="1"/>
  <c r="Y136" i="28"/>
  <c r="Z136" i="28"/>
  <c r="AA136" i="28"/>
  <c r="AD136" i="28"/>
  <c r="AE136" i="28" s="1"/>
  <c r="Y236" i="28"/>
  <c r="Z236" i="28"/>
  <c r="AA236" i="28"/>
  <c r="AD236" i="28"/>
  <c r="AE236" i="28" s="1"/>
  <c r="AA221" i="28"/>
  <c r="Y221" i="28"/>
  <c r="Z221" i="28"/>
  <c r="AD221" i="28"/>
  <c r="AE221" i="28" s="1"/>
  <c r="Y251" i="28"/>
  <c r="Z251" i="28"/>
  <c r="AD251" i="28"/>
  <c r="AE251" i="28" s="1"/>
  <c r="AA251" i="28"/>
  <c r="Y30" i="28"/>
  <c r="Z30" i="28"/>
  <c r="AA30" i="28"/>
  <c r="AD30" i="28"/>
  <c r="AE30" i="28" s="1"/>
  <c r="AA265" i="28"/>
  <c r="Y265" i="28"/>
  <c r="Z265" i="28"/>
  <c r="AD265" i="28"/>
  <c r="AE265" i="28" s="1"/>
  <c r="Y200" i="28"/>
  <c r="Z200" i="28"/>
  <c r="AA200" i="28"/>
  <c r="AD200" i="28"/>
  <c r="AE200" i="28" s="1"/>
  <c r="AA55" i="28"/>
  <c r="AD55" i="28"/>
  <c r="AE55" i="28" s="1"/>
  <c r="Y55" i="28"/>
  <c r="Z55" i="28"/>
  <c r="AA121" i="28"/>
  <c r="AD121" i="28"/>
  <c r="AE121" i="28" s="1"/>
  <c r="Y121" i="28"/>
  <c r="Z121" i="28"/>
  <c r="AA85" i="28"/>
  <c r="AD85" i="28"/>
  <c r="AE85" i="28" s="1"/>
  <c r="Y85" i="28"/>
  <c r="Z85" i="28"/>
  <c r="Y267" i="28"/>
  <c r="Z267" i="28"/>
  <c r="AD267" i="28"/>
  <c r="AE267" i="28" s="1"/>
  <c r="AA267" i="28"/>
  <c r="Y120" i="28"/>
  <c r="Z120" i="28"/>
  <c r="AA120" i="28"/>
  <c r="AD120" i="28"/>
  <c r="AE120" i="28" s="1"/>
  <c r="AA53" i="28"/>
  <c r="AD53" i="28"/>
  <c r="AE53" i="28" s="1"/>
  <c r="Y53" i="28"/>
  <c r="Z53" i="28"/>
  <c r="Y64" i="28"/>
  <c r="Z64" i="28"/>
  <c r="AA64" i="28"/>
  <c r="AD64" i="28"/>
  <c r="AE64" i="28" s="1"/>
  <c r="Y154" i="28"/>
  <c r="Z154" i="28"/>
  <c r="AA154" i="28"/>
  <c r="AD154" i="28"/>
  <c r="AE154" i="28" s="1"/>
  <c r="AA257" i="28"/>
  <c r="Y257" i="28"/>
  <c r="Z257" i="28"/>
  <c r="AD257" i="28"/>
  <c r="AE257" i="28" s="1"/>
  <c r="Y273" i="28"/>
  <c r="Z273" i="28"/>
  <c r="AA273" i="28"/>
  <c r="AD273" i="28"/>
  <c r="AE273" i="28" s="1"/>
  <c r="Y102" i="28"/>
  <c r="Z102" i="28"/>
  <c r="AA102" i="28"/>
  <c r="AD102" i="28"/>
  <c r="AE102" i="28" s="1"/>
  <c r="Y224" i="28"/>
  <c r="Z224" i="28"/>
  <c r="AA224" i="28"/>
  <c r="AD224" i="28"/>
  <c r="AE224" i="28" s="1"/>
  <c r="AA63" i="28"/>
  <c r="AD63" i="28"/>
  <c r="AE63" i="28" s="1"/>
  <c r="Y63" i="28"/>
  <c r="Z63" i="28"/>
  <c r="AA191" i="28"/>
  <c r="AD191" i="28"/>
  <c r="AE191" i="28" s="1"/>
  <c r="Y191" i="28"/>
  <c r="Z191" i="28"/>
  <c r="Y28" i="28"/>
  <c r="Z28" i="28"/>
  <c r="AA28" i="28"/>
  <c r="AD28" i="28"/>
  <c r="AE28" i="28" s="1"/>
  <c r="AA133" i="28"/>
  <c r="AD133" i="28"/>
  <c r="AE133" i="28" s="1"/>
  <c r="Y133" i="28"/>
  <c r="Z133" i="28"/>
  <c r="AA223" i="28"/>
  <c r="Y223" i="28"/>
  <c r="Z223" i="28"/>
  <c r="AD223" i="28"/>
  <c r="AE223" i="28" s="1"/>
  <c r="AA25" i="28"/>
  <c r="AD25" i="28"/>
  <c r="AE25" i="28" s="1"/>
  <c r="Y25" i="28"/>
  <c r="Z25" i="28"/>
  <c r="AA35" i="28"/>
  <c r="AD35" i="28"/>
  <c r="AE35" i="28" s="1"/>
  <c r="Y35" i="28"/>
  <c r="Z35" i="28"/>
  <c r="AA95" i="28"/>
  <c r="AD95" i="28"/>
  <c r="AE95" i="28" s="1"/>
  <c r="Y95" i="28"/>
  <c r="Z95" i="28"/>
  <c r="Y197" i="28"/>
  <c r="Z197" i="28"/>
  <c r="AD197" i="28"/>
  <c r="AE197" i="28" s="1"/>
  <c r="AA197" i="28"/>
  <c r="AA67" i="28"/>
  <c r="AD67" i="28"/>
  <c r="AE67" i="28" s="1"/>
  <c r="Y67" i="28"/>
  <c r="Z67" i="28"/>
  <c r="AA269" i="28"/>
  <c r="Y269" i="28"/>
  <c r="Z269" i="28"/>
  <c r="AD269" i="28"/>
  <c r="AE269" i="28" s="1"/>
  <c r="Y152" i="28"/>
  <c r="Z152" i="28"/>
  <c r="AA152" i="28"/>
  <c r="AD152" i="28"/>
  <c r="AE152" i="28" s="1"/>
  <c r="Y148" i="28"/>
  <c r="Z148" i="28"/>
  <c r="AA148" i="28"/>
  <c r="AD148" i="28"/>
  <c r="AE148" i="28" s="1"/>
  <c r="AA93" i="28"/>
  <c r="AD93" i="28"/>
  <c r="AE93" i="28" s="1"/>
  <c r="Y93" i="28"/>
  <c r="Z93" i="28"/>
  <c r="Y258" i="28"/>
  <c r="Z258" i="28"/>
  <c r="AA258" i="28"/>
  <c r="AD258" i="28"/>
  <c r="AE258" i="28" s="1"/>
  <c r="AA165" i="28"/>
  <c r="AD165" i="28"/>
  <c r="AE165" i="28" s="1"/>
  <c r="Y165" i="28"/>
  <c r="Z165" i="28"/>
  <c r="AA103" i="28"/>
  <c r="AD103" i="28"/>
  <c r="AE103" i="28" s="1"/>
  <c r="Y103" i="28"/>
  <c r="Z103" i="28"/>
  <c r="AA115" i="28"/>
  <c r="AD115" i="28"/>
  <c r="AE115" i="28" s="1"/>
  <c r="Y115" i="28"/>
  <c r="Z115" i="28"/>
  <c r="AA47" i="28"/>
  <c r="AD47" i="28"/>
  <c r="AE47" i="28" s="1"/>
  <c r="Y47" i="28"/>
  <c r="Z47" i="28"/>
  <c r="Y90" i="28"/>
  <c r="Z90" i="28"/>
  <c r="AA90" i="28"/>
  <c r="AD90" i="28"/>
  <c r="AE90" i="28" s="1"/>
  <c r="AA29" i="28"/>
  <c r="AD29" i="28"/>
  <c r="AE29" i="28" s="1"/>
  <c r="Y29" i="28"/>
  <c r="Z29" i="28"/>
  <c r="Y72" i="28"/>
  <c r="Z72" i="28"/>
  <c r="AA72" i="28"/>
  <c r="AD72" i="28"/>
  <c r="AE72" i="28" s="1"/>
  <c r="Y253" i="28"/>
  <c r="Z253" i="28"/>
  <c r="AA253" i="28"/>
  <c r="AD253" i="28"/>
  <c r="AE253" i="28" s="1"/>
  <c r="AA247" i="28"/>
  <c r="Y247" i="28"/>
  <c r="Z247" i="28"/>
  <c r="AD247" i="28"/>
  <c r="AE247" i="28" s="1"/>
  <c r="Y40" i="28"/>
  <c r="Z40" i="28"/>
  <c r="AA40" i="28"/>
  <c r="AD40" i="28"/>
  <c r="AE40" i="28" s="1"/>
  <c r="Y96" i="28"/>
  <c r="Z96" i="28"/>
  <c r="AA96" i="28"/>
  <c r="AD96" i="28"/>
  <c r="AE96" i="28" s="1"/>
  <c r="AA193" i="28"/>
  <c r="AD193" i="28"/>
  <c r="AE193" i="28" s="1"/>
  <c r="Y193" i="28"/>
  <c r="Z193" i="28"/>
  <c r="Y271" i="28"/>
  <c r="AA271" i="28"/>
  <c r="Z271" i="28"/>
  <c r="AD271" i="28"/>
  <c r="AE271" i="28" s="1"/>
  <c r="AA229" i="28"/>
  <c r="Y229" i="28"/>
  <c r="Z229" i="28"/>
  <c r="AD229" i="28"/>
  <c r="AE229" i="28" s="1"/>
  <c r="Y254" i="28"/>
  <c r="Z254" i="28"/>
  <c r="AA254" i="28"/>
  <c r="AD254" i="28"/>
  <c r="AE254" i="28" s="1"/>
  <c r="Y130" i="28"/>
  <c r="Z130" i="28"/>
  <c r="AA130" i="28"/>
  <c r="AD130" i="28"/>
  <c r="AE130" i="28" s="1"/>
  <c r="AA149" i="28"/>
  <c r="AD149" i="28"/>
  <c r="AE149" i="28" s="1"/>
  <c r="Y149" i="28"/>
  <c r="Z149" i="28"/>
  <c r="AA39" i="28"/>
  <c r="AD39" i="28"/>
  <c r="AE39" i="28" s="1"/>
  <c r="Y39" i="28"/>
  <c r="Z39" i="28"/>
  <c r="AA101" i="28"/>
  <c r="AD101" i="28"/>
  <c r="AE101" i="28" s="1"/>
  <c r="Y101" i="28"/>
  <c r="Z101" i="28"/>
  <c r="Y238" i="28"/>
  <c r="Z238" i="28"/>
  <c r="AA238" i="28"/>
  <c r="AD238" i="28"/>
  <c r="AE238" i="28" s="1"/>
  <c r="Y106" i="28"/>
  <c r="Z106" i="28"/>
  <c r="AA106" i="28"/>
  <c r="AD106" i="28"/>
  <c r="AE106" i="28" s="1"/>
  <c r="Y225" i="28"/>
  <c r="Z225" i="28"/>
  <c r="AD225" i="28"/>
  <c r="AE225" i="28" s="1"/>
  <c r="AA225" i="28"/>
  <c r="AA105" i="28"/>
  <c r="AD105" i="28"/>
  <c r="AE105" i="28" s="1"/>
  <c r="Y105" i="28"/>
  <c r="Z105" i="28"/>
  <c r="Y268" i="28"/>
  <c r="Z268" i="28"/>
  <c r="AA268" i="28"/>
  <c r="AD268" i="28"/>
  <c r="AE268" i="28" s="1"/>
  <c r="Y235" i="28"/>
  <c r="Z235" i="28"/>
  <c r="AA235" i="28"/>
  <c r="AD235" i="28"/>
  <c r="AE235" i="28" s="1"/>
  <c r="Y52" i="28"/>
  <c r="Z52" i="28"/>
  <c r="AA52" i="28"/>
  <c r="AD52" i="28"/>
  <c r="AE52" i="28" s="1"/>
  <c r="Y68" i="28"/>
  <c r="Z68" i="28"/>
  <c r="AA68" i="28"/>
  <c r="AD68" i="28"/>
  <c r="AE68" i="28" s="1"/>
  <c r="AA99" i="28"/>
  <c r="AD99" i="28"/>
  <c r="AE99" i="28" s="1"/>
  <c r="Y99" i="28"/>
  <c r="Z99" i="28"/>
  <c r="Y166" i="28"/>
  <c r="Z166" i="28"/>
  <c r="AA166" i="28"/>
  <c r="AD166" i="28"/>
  <c r="AE166" i="28" s="1"/>
  <c r="Y26" i="28"/>
  <c r="Z26" i="28"/>
  <c r="AA26" i="28"/>
  <c r="AD26" i="28"/>
  <c r="AE26" i="28" s="1"/>
  <c r="Y207" i="28"/>
  <c r="AA207" i="28"/>
  <c r="Z207" i="28"/>
  <c r="AD207" i="28"/>
  <c r="AE207" i="28" s="1"/>
  <c r="Y182" i="28"/>
  <c r="Z182" i="28"/>
  <c r="AA182" i="28"/>
  <c r="AD182" i="28"/>
  <c r="AE182" i="28" s="1"/>
  <c r="Y242" i="28"/>
  <c r="Z242" i="28"/>
  <c r="AA242" i="28"/>
  <c r="AD242" i="28"/>
  <c r="AE242" i="28" s="1"/>
  <c r="Y146" i="28"/>
  <c r="Z146" i="28"/>
  <c r="AA146" i="28"/>
  <c r="AD146" i="28"/>
  <c r="AE146" i="28" s="1"/>
  <c r="Y134" i="28"/>
  <c r="Z134" i="28"/>
  <c r="AA134" i="28"/>
  <c r="AD134" i="28"/>
  <c r="AE134" i="28" s="1"/>
  <c r="Y172" i="28"/>
  <c r="Z172" i="28"/>
  <c r="AA172" i="28"/>
  <c r="AD172" i="28"/>
  <c r="AE172" i="28" s="1"/>
  <c r="AA79" i="28"/>
  <c r="AD79" i="28"/>
  <c r="AE79" i="28" s="1"/>
  <c r="Y79" i="28"/>
  <c r="Z79" i="28"/>
  <c r="AA141" i="28"/>
  <c r="AD141" i="28"/>
  <c r="AE141" i="28" s="1"/>
  <c r="Y141" i="28"/>
  <c r="Z141" i="28"/>
  <c r="AA139" i="28"/>
  <c r="AD139" i="28"/>
  <c r="AE139" i="28" s="1"/>
  <c r="Y139" i="28"/>
  <c r="Z139" i="28"/>
  <c r="Y195" i="28"/>
  <c r="AA195" i="28"/>
  <c r="Z195" i="28"/>
  <c r="AD195" i="28"/>
  <c r="AE195" i="28" s="1"/>
  <c r="Y144" i="28"/>
  <c r="Z144" i="28"/>
  <c r="AA144" i="28"/>
  <c r="AD144" i="28"/>
  <c r="AE144" i="28" s="1"/>
  <c r="AA189" i="28"/>
  <c r="AD189" i="28"/>
  <c r="AE189" i="28" s="1"/>
  <c r="Y189" i="28"/>
  <c r="Z189" i="28"/>
  <c r="AA151" i="28"/>
  <c r="AD151" i="28"/>
  <c r="AE151" i="28" s="1"/>
  <c r="Y151" i="28"/>
  <c r="Z151" i="28"/>
  <c r="Y54" i="28"/>
  <c r="Z54" i="28"/>
  <c r="AA54" i="28"/>
  <c r="AD54" i="28"/>
  <c r="AE54" i="28" s="1"/>
  <c r="AA123" i="28"/>
  <c r="AD123" i="28"/>
  <c r="AE123" i="28" s="1"/>
  <c r="Y123" i="28"/>
  <c r="Z123" i="28"/>
  <c r="Y184" i="28"/>
  <c r="Z184" i="28"/>
  <c r="AA184" i="28"/>
  <c r="AD184" i="28"/>
  <c r="AE184" i="28" s="1"/>
  <c r="Y38" i="28"/>
  <c r="Z38" i="28"/>
  <c r="AA38" i="28"/>
  <c r="AD38" i="28"/>
  <c r="AE38" i="28" s="1"/>
  <c r="AA237" i="28"/>
  <c r="Y237" i="28"/>
  <c r="Z237" i="28"/>
  <c r="AD237" i="28"/>
  <c r="AE237" i="28" s="1"/>
  <c r="Y215" i="28"/>
  <c r="Z215" i="28"/>
  <c r="AA215" i="28"/>
  <c r="AD215" i="28"/>
  <c r="AE215" i="28" s="1"/>
  <c r="AA205" i="28"/>
  <c r="Y205" i="28"/>
  <c r="Z205" i="28"/>
  <c r="AD205" i="28"/>
  <c r="AE205" i="28" s="1"/>
  <c r="Y188" i="28"/>
  <c r="Z188" i="28"/>
  <c r="AA188" i="28"/>
  <c r="AD188" i="28"/>
  <c r="AE188" i="28" s="1"/>
  <c r="AA183" i="28"/>
  <c r="AD183" i="28"/>
  <c r="AE183" i="28" s="1"/>
  <c r="Y183" i="28"/>
  <c r="Z183" i="28"/>
  <c r="AA65" i="28"/>
  <c r="AD65" i="28"/>
  <c r="AE65" i="28" s="1"/>
  <c r="Y65" i="28"/>
  <c r="Z65" i="28"/>
  <c r="Y48" i="28"/>
  <c r="Z48" i="28"/>
  <c r="AA48" i="28"/>
  <c r="AD48" i="28"/>
  <c r="AE48" i="28" s="1"/>
  <c r="Y126" i="28"/>
  <c r="Z126" i="28"/>
  <c r="AA126" i="28"/>
  <c r="AD126" i="28"/>
  <c r="AE126" i="28" s="1"/>
  <c r="AA213" i="28"/>
  <c r="Y213" i="28"/>
  <c r="Z213" i="28"/>
  <c r="AD213" i="28"/>
  <c r="AE213" i="28" s="1"/>
  <c r="Y230" i="28"/>
  <c r="Z230" i="28"/>
  <c r="AA230" i="28"/>
  <c r="AD230" i="28"/>
  <c r="AE230" i="28" s="1"/>
  <c r="Y86" i="28"/>
  <c r="Z86" i="28"/>
  <c r="AA86" i="28"/>
  <c r="AD86" i="28"/>
  <c r="AE86" i="28" s="1"/>
  <c r="Y128" i="28"/>
  <c r="Z128" i="28"/>
  <c r="AA128" i="28"/>
  <c r="AD128" i="28"/>
  <c r="AE128" i="28" s="1"/>
  <c r="Y226" i="28"/>
  <c r="Z226" i="28"/>
  <c r="AA226" i="28"/>
  <c r="AD226" i="28"/>
  <c r="AE226" i="28" s="1"/>
  <c r="AA107" i="28"/>
  <c r="AD107" i="28"/>
  <c r="AE107" i="28" s="1"/>
  <c r="Y107" i="28"/>
  <c r="Z107" i="28"/>
  <c r="Y228" i="28"/>
  <c r="Z228" i="28"/>
  <c r="AA228" i="28"/>
  <c r="AD228" i="28"/>
  <c r="AE228" i="28" s="1"/>
  <c r="Y248" i="28"/>
  <c r="Z248" i="28"/>
  <c r="AA248" i="28"/>
  <c r="AD248" i="28"/>
  <c r="AE248" i="28" s="1"/>
  <c r="AA137" i="28"/>
  <c r="AD137" i="28"/>
  <c r="AE137" i="28" s="1"/>
  <c r="Y137" i="28"/>
  <c r="Z137" i="28"/>
  <c r="Y44" i="28"/>
  <c r="Z44" i="28"/>
  <c r="AA44" i="28"/>
  <c r="AD44" i="28"/>
  <c r="AE44" i="28" s="1"/>
  <c r="AA187" i="28"/>
  <c r="AD187" i="28"/>
  <c r="AE187" i="28" s="1"/>
  <c r="Y187" i="28"/>
  <c r="Z187" i="28"/>
  <c r="Y227" i="28"/>
  <c r="AA227" i="28"/>
  <c r="Z227" i="28"/>
  <c r="AD227" i="28"/>
  <c r="AE227" i="28" s="1"/>
  <c r="AA245" i="28"/>
  <c r="Y245" i="28"/>
  <c r="Z245" i="28"/>
  <c r="AD245" i="28"/>
  <c r="AE245" i="28" s="1"/>
  <c r="AA91" i="28"/>
  <c r="AD91" i="28"/>
  <c r="AE91" i="28" s="1"/>
  <c r="Y91" i="28"/>
  <c r="Z91" i="28"/>
  <c r="Y164" i="28"/>
  <c r="Z164" i="28"/>
  <c r="AA164" i="28"/>
  <c r="AD164" i="28"/>
  <c r="AE164" i="28" s="1"/>
  <c r="AA111" i="28"/>
  <c r="AD111" i="28"/>
  <c r="AE111" i="28" s="1"/>
  <c r="Y111" i="28"/>
  <c r="Z111" i="28"/>
  <c r="AA81" i="28"/>
  <c r="AD81" i="28"/>
  <c r="AE81" i="28" s="1"/>
  <c r="Y81" i="28"/>
  <c r="Z81" i="28"/>
  <c r="Y218" i="28"/>
  <c r="Z218" i="28"/>
  <c r="AA218" i="28"/>
  <c r="AD218" i="28"/>
  <c r="AE218" i="28" s="1"/>
  <c r="Y162" i="28"/>
  <c r="Z162" i="28"/>
  <c r="AA162" i="28"/>
  <c r="AD162" i="28"/>
  <c r="AE162" i="28" s="1"/>
  <c r="Y190" i="28"/>
  <c r="Z190" i="28"/>
  <c r="AA190" i="28"/>
  <c r="AD190" i="28"/>
  <c r="AE190" i="28" s="1"/>
  <c r="AA131" i="28"/>
  <c r="AD131" i="28"/>
  <c r="AE131" i="28" s="1"/>
  <c r="Y131" i="28"/>
  <c r="Z131" i="28"/>
  <c r="AA125" i="28"/>
  <c r="AD125" i="28"/>
  <c r="AE125" i="28" s="1"/>
  <c r="Y125" i="28"/>
  <c r="Z125" i="28"/>
  <c r="Y214" i="28"/>
  <c r="Z214" i="28"/>
  <c r="AA214" i="28"/>
  <c r="AD214" i="28"/>
  <c r="AE214" i="28" s="1"/>
  <c r="Y212" i="28"/>
  <c r="Z212" i="28"/>
  <c r="AA212" i="28"/>
  <c r="AD212" i="28"/>
  <c r="AE212" i="28" s="1"/>
  <c r="AA31" i="28"/>
  <c r="AD31" i="28"/>
  <c r="AE31" i="28" s="1"/>
  <c r="Y31" i="28"/>
  <c r="Z31" i="28"/>
  <c r="Y50" i="28"/>
  <c r="Z50" i="28"/>
  <c r="AA50" i="28"/>
  <c r="AD50" i="28"/>
  <c r="AE50" i="28" s="1"/>
  <c r="AA45" i="28"/>
  <c r="AD45" i="28"/>
  <c r="AE45" i="28" s="1"/>
  <c r="Y45" i="28"/>
  <c r="Z45" i="28"/>
  <c r="AA241" i="28"/>
  <c r="Y241" i="28"/>
  <c r="Z241" i="28"/>
  <c r="AD241" i="28"/>
  <c r="AE241" i="28" s="1"/>
  <c r="Y180" i="28"/>
  <c r="Z180" i="28"/>
  <c r="AA180" i="28"/>
  <c r="AD180" i="28"/>
  <c r="AE180" i="28" s="1"/>
  <c r="Y198" i="28"/>
  <c r="Z198" i="28"/>
  <c r="AA198" i="28"/>
  <c r="AD198" i="28"/>
  <c r="AE198" i="28" s="1"/>
  <c r="Y56" i="28"/>
  <c r="Z56" i="28"/>
  <c r="AA56" i="28"/>
  <c r="AD56" i="28"/>
  <c r="AE56" i="28" s="1"/>
  <c r="Y239" i="28"/>
  <c r="AA239" i="28"/>
  <c r="Z239" i="28"/>
  <c r="AD239" i="28"/>
  <c r="AE239" i="28" s="1"/>
  <c r="AA231" i="28"/>
  <c r="Y231" i="28"/>
  <c r="Z231" i="28"/>
  <c r="AD231" i="28"/>
  <c r="AE231" i="28" s="1"/>
  <c r="Y108" i="28"/>
  <c r="Z108" i="28"/>
  <c r="AA108" i="28"/>
  <c r="AD108" i="28"/>
  <c r="AE108" i="28" s="1"/>
  <c r="Y204" i="28"/>
  <c r="Z204" i="28"/>
  <c r="AA204" i="28"/>
  <c r="AD204" i="28"/>
  <c r="AE204" i="28" s="1"/>
  <c r="Y272" i="28"/>
  <c r="Z272" i="28"/>
  <c r="AA272" i="28"/>
  <c r="AD272" i="28"/>
  <c r="AE272" i="28" s="1"/>
  <c r="Y249" i="28"/>
  <c r="AA249" i="28"/>
  <c r="Z249" i="28"/>
  <c r="AD249" i="28"/>
  <c r="AE249" i="28" s="1"/>
  <c r="AA203" i="28"/>
  <c r="Y203" i="28"/>
  <c r="Z203" i="28"/>
  <c r="AD203" i="28"/>
  <c r="AE203" i="28" s="1"/>
  <c r="Y178" i="28"/>
  <c r="Z178" i="28"/>
  <c r="AA178" i="28"/>
  <c r="AD178" i="28"/>
  <c r="AE178" i="28" s="1"/>
  <c r="AA129" i="28"/>
  <c r="AD129" i="28"/>
  <c r="AE129" i="28" s="1"/>
  <c r="Y129" i="28"/>
  <c r="Z129" i="28"/>
  <c r="Y260" i="28"/>
  <c r="Z260" i="28"/>
  <c r="AA260" i="28"/>
  <c r="AD260" i="28"/>
  <c r="AE260" i="28" s="1"/>
  <c r="AA61" i="28"/>
  <c r="AD61" i="28"/>
  <c r="AE61" i="28" s="1"/>
  <c r="Y61" i="28"/>
  <c r="Z61" i="28"/>
  <c r="Y138" i="28"/>
  <c r="Z138" i="28"/>
  <c r="AA138" i="28"/>
  <c r="AD138" i="28"/>
  <c r="AE138" i="28" s="1"/>
  <c r="Y42" i="28"/>
  <c r="Z42" i="28"/>
  <c r="AA42" i="28"/>
  <c r="AD42" i="28"/>
  <c r="AE42" i="28" s="1"/>
  <c r="AA71" i="28"/>
  <c r="AD71" i="28"/>
  <c r="AE71" i="28" s="1"/>
  <c r="Y71" i="28"/>
  <c r="Z71" i="28"/>
  <c r="Y266" i="28"/>
  <c r="Z266" i="28"/>
  <c r="AA266" i="28"/>
  <c r="AD266" i="28"/>
  <c r="AE266" i="28" s="1"/>
  <c r="AA87" i="28"/>
  <c r="AD87" i="28"/>
  <c r="AE87" i="28" s="1"/>
  <c r="Y87" i="28"/>
  <c r="Z87" i="28"/>
  <c r="AA69" i="28"/>
  <c r="AD69" i="28"/>
  <c r="AE69" i="28" s="1"/>
  <c r="Y69" i="28"/>
  <c r="Z69" i="28"/>
  <c r="Y36" i="28"/>
  <c r="Z36" i="28"/>
  <c r="AA36" i="28"/>
  <c r="AD36" i="28"/>
  <c r="AE36" i="28" s="1"/>
  <c r="Y66" i="28"/>
  <c r="Z66" i="28"/>
  <c r="AA66" i="28"/>
  <c r="AD66" i="28"/>
  <c r="AE66" i="28" s="1"/>
  <c r="Y60" i="28"/>
  <c r="Z60" i="28"/>
  <c r="AA60" i="28"/>
  <c r="AD60" i="28"/>
  <c r="AE60" i="28" s="1"/>
  <c r="AA127" i="28"/>
  <c r="AD127" i="28"/>
  <c r="AE127" i="28" s="1"/>
  <c r="Y127" i="28"/>
  <c r="Z127" i="28"/>
  <c r="Y209" i="28"/>
  <c r="Z209" i="28"/>
  <c r="AD209" i="28"/>
  <c r="AE209" i="28" s="1"/>
  <c r="AA209" i="28"/>
  <c r="AA179" i="28"/>
  <c r="AD179" i="28"/>
  <c r="AE179" i="28" s="1"/>
  <c r="Y179" i="28"/>
  <c r="Z179" i="28"/>
  <c r="AA169" i="28"/>
  <c r="AD169" i="28"/>
  <c r="AE169" i="28" s="1"/>
  <c r="Y169" i="28"/>
  <c r="Z169" i="28"/>
  <c r="AA119" i="28"/>
  <c r="AD119" i="28"/>
  <c r="AE119" i="28" s="1"/>
  <c r="Y119" i="28"/>
  <c r="Z119" i="28"/>
  <c r="Y243" i="28"/>
  <c r="Z243" i="28"/>
  <c r="AD243" i="28"/>
  <c r="AE243" i="28" s="1"/>
  <c r="AA243" i="28"/>
  <c r="Y240" i="28"/>
  <c r="Z240" i="28"/>
  <c r="AA240" i="28"/>
  <c r="AD240" i="28"/>
  <c r="AE240" i="28" s="1"/>
  <c r="Y156" i="28"/>
  <c r="Z156" i="28"/>
  <c r="AA156" i="28"/>
  <c r="AD156" i="28"/>
  <c r="AE156" i="28" s="1"/>
  <c r="AA185" i="28"/>
  <c r="AD185" i="28"/>
  <c r="AE185" i="28" s="1"/>
  <c r="Y185" i="28"/>
  <c r="Z185" i="28"/>
  <c r="AA117" i="28"/>
  <c r="AD117" i="28"/>
  <c r="AE117" i="28" s="1"/>
  <c r="Y117" i="28"/>
  <c r="Z117" i="28"/>
  <c r="Y114" i="28"/>
  <c r="Z114" i="28"/>
  <c r="AA114" i="28"/>
  <c r="AD114" i="28"/>
  <c r="AE114" i="28" s="1"/>
  <c r="AA33" i="28"/>
  <c r="AD33" i="28"/>
  <c r="AE33" i="28" s="1"/>
  <c r="Y33" i="28"/>
  <c r="Z33" i="28"/>
  <c r="Y192" i="28"/>
  <c r="Z192" i="28"/>
  <c r="AA192" i="28"/>
  <c r="AD192" i="28"/>
  <c r="AE192" i="28" s="1"/>
  <c r="AA181" i="28"/>
  <c r="AD181" i="28"/>
  <c r="AE181" i="28" s="1"/>
  <c r="Y181" i="28"/>
  <c r="Z181" i="28"/>
  <c r="Y232" i="28"/>
  <c r="Z232" i="28"/>
  <c r="AA232" i="28"/>
  <c r="AD232" i="28"/>
  <c r="AE232" i="28" s="1"/>
  <c r="AA49" i="28"/>
  <c r="AD49" i="28"/>
  <c r="AE49" i="28" s="1"/>
  <c r="Y49" i="28"/>
  <c r="Z49" i="28"/>
  <c r="AA89" i="28"/>
  <c r="AD89" i="28"/>
  <c r="AE89" i="28" s="1"/>
  <c r="Y89" i="28"/>
  <c r="Z89" i="28"/>
  <c r="Y201" i="28"/>
  <c r="Z201" i="28"/>
  <c r="AD201" i="28"/>
  <c r="AE201" i="28" s="1"/>
  <c r="AA201" i="28"/>
  <c r="AA109" i="28"/>
  <c r="AD109" i="28"/>
  <c r="AE109" i="28" s="1"/>
  <c r="Y109" i="28"/>
  <c r="Z109" i="28"/>
  <c r="AA75" i="28"/>
  <c r="AD75" i="28"/>
  <c r="AE75" i="28" s="1"/>
  <c r="Y75" i="28"/>
  <c r="Z75" i="28"/>
  <c r="Y62" i="28"/>
  <c r="Z62" i="28"/>
  <c r="AA62" i="28"/>
  <c r="AD62" i="28"/>
  <c r="AE62" i="28" s="1"/>
  <c r="AA157" i="28"/>
  <c r="AD157" i="28"/>
  <c r="AE157" i="28" s="1"/>
  <c r="Y157" i="28"/>
  <c r="Z157" i="28"/>
  <c r="AA163" i="28"/>
  <c r="AD163" i="28"/>
  <c r="AE163" i="28" s="1"/>
  <c r="Y163" i="28"/>
  <c r="Z163" i="28"/>
  <c r="Y110" i="28"/>
  <c r="Z110" i="28"/>
  <c r="AA110" i="28"/>
  <c r="AD110" i="28"/>
  <c r="AE110" i="28" s="1"/>
  <c r="AA155" i="28"/>
  <c r="AD155" i="28"/>
  <c r="AE155" i="28" s="1"/>
  <c r="Y155" i="28"/>
  <c r="Z155" i="28"/>
  <c r="AA51" i="28"/>
  <c r="AD51" i="28"/>
  <c r="AE51" i="28" s="1"/>
  <c r="Y51" i="28"/>
  <c r="Z51" i="28"/>
  <c r="Y261" i="28"/>
  <c r="AA261" i="28"/>
  <c r="Z261" i="28"/>
  <c r="AD261" i="28"/>
  <c r="AE261" i="28" s="1"/>
  <c r="AA177" i="28"/>
  <c r="AD177" i="28"/>
  <c r="AE177" i="28" s="1"/>
  <c r="Y177" i="28"/>
  <c r="Z177" i="28"/>
  <c r="Y112" i="28"/>
  <c r="Z112" i="28"/>
  <c r="AA112" i="28"/>
  <c r="AD112" i="28"/>
  <c r="AE112" i="28" s="1"/>
  <c r="Y234" i="28"/>
  <c r="Z234" i="28"/>
  <c r="AA234" i="28"/>
  <c r="AD234" i="28"/>
  <c r="AE234" i="28" s="1"/>
  <c r="AA153" i="28"/>
  <c r="AD153" i="28"/>
  <c r="AE153" i="28" s="1"/>
  <c r="Y153" i="28"/>
  <c r="Z153" i="28"/>
  <c r="Y84" i="28"/>
  <c r="Z84" i="28"/>
  <c r="AA84" i="28"/>
  <c r="AD84" i="28"/>
  <c r="AE84" i="28" s="1"/>
  <c r="Y132" i="28"/>
  <c r="Z132" i="28"/>
  <c r="AA132" i="28"/>
  <c r="AD132" i="28"/>
  <c r="AE132" i="28" s="1"/>
  <c r="Y34" i="28"/>
  <c r="Z34" i="28"/>
  <c r="AA34" i="28"/>
  <c r="AD34" i="28"/>
  <c r="AE34" i="28" s="1"/>
  <c r="Y252" i="28"/>
  <c r="Z252" i="28"/>
  <c r="AA252" i="28"/>
  <c r="AD252" i="28"/>
  <c r="AE252" i="28" s="1"/>
  <c r="Y150" i="28"/>
  <c r="Z150" i="28"/>
  <c r="AA150" i="28"/>
  <c r="AD150" i="28"/>
  <c r="AE150" i="28" s="1"/>
  <c r="Y140" i="28"/>
  <c r="Z140" i="28"/>
  <c r="AA140" i="28"/>
  <c r="AD140" i="28"/>
  <c r="AE140" i="28" s="1"/>
  <c r="AA147" i="28"/>
  <c r="AD147" i="28"/>
  <c r="AE147" i="28" s="1"/>
  <c r="Y147" i="28"/>
  <c r="Z147" i="28"/>
  <c r="AA143" i="28"/>
  <c r="AD143" i="28"/>
  <c r="AE143" i="28" s="1"/>
  <c r="Y143" i="28"/>
  <c r="Z143" i="28"/>
  <c r="AA175" i="28"/>
  <c r="AD175" i="28"/>
  <c r="AE175" i="28" s="1"/>
  <c r="Y175" i="28"/>
  <c r="Z175" i="28"/>
  <c r="Y70" i="28"/>
  <c r="Z70" i="28"/>
  <c r="AA70" i="28"/>
  <c r="AD70" i="28"/>
  <c r="AE70" i="28" s="1"/>
  <c r="Y233" i="28"/>
  <c r="Z233" i="28"/>
  <c r="AD233" i="28"/>
  <c r="AE233" i="28" s="1"/>
  <c r="AA233" i="28"/>
  <c r="Y250" i="28"/>
  <c r="Z250" i="28"/>
  <c r="AA250" i="28"/>
  <c r="AD250" i="28"/>
  <c r="AE250" i="28" s="1"/>
  <c r="Y32" i="28"/>
  <c r="Z32" i="28"/>
  <c r="AA32" i="28"/>
  <c r="AD32" i="28"/>
  <c r="AE32" i="28" s="1"/>
  <c r="Y94" i="28"/>
  <c r="Z94" i="28"/>
  <c r="AA94" i="28"/>
  <c r="AD94" i="28"/>
  <c r="AE94" i="28" s="1"/>
  <c r="Y82" i="28"/>
  <c r="Z82" i="28"/>
  <c r="AA82" i="28"/>
  <c r="AD82" i="28"/>
  <c r="AE82" i="28" s="1"/>
  <c r="Y220" i="28"/>
  <c r="Z220" i="28"/>
  <c r="AA220" i="28"/>
  <c r="AD220" i="28"/>
  <c r="AE220" i="28" s="1"/>
  <c r="AA135" i="28"/>
  <c r="AD135" i="28"/>
  <c r="AE135" i="28" s="1"/>
  <c r="Y135" i="28"/>
  <c r="Z135" i="28"/>
  <c r="Y264" i="28"/>
  <c r="Z264" i="28"/>
  <c r="AA264" i="28"/>
  <c r="AD264" i="28"/>
  <c r="AE264" i="28" s="1"/>
  <c r="Y217" i="28"/>
  <c r="Z217" i="28"/>
  <c r="AD217" i="28"/>
  <c r="AE217" i="28" s="1"/>
  <c r="AA217" i="28"/>
  <c r="Y122" i="28"/>
  <c r="Z122" i="28"/>
  <c r="AA122" i="28"/>
  <c r="AD122" i="28"/>
  <c r="AE122" i="28" s="1"/>
  <c r="AA211" i="28"/>
  <c r="Y211" i="28"/>
  <c r="Z211" i="28"/>
  <c r="AD211" i="28"/>
  <c r="AE211" i="28" s="1"/>
  <c r="Y80" i="28"/>
  <c r="Z80" i="28"/>
  <c r="AA80" i="28"/>
  <c r="AD80" i="28"/>
  <c r="AE80" i="28" s="1"/>
  <c r="Y194" i="28"/>
  <c r="Z194" i="28"/>
  <c r="AD194" i="28"/>
  <c r="AE194" i="28" s="1"/>
  <c r="AA194" i="28"/>
  <c r="AA255" i="28"/>
  <c r="Y255" i="28"/>
  <c r="Z255" i="28"/>
  <c r="AD255" i="28"/>
  <c r="AE255" i="28" s="1"/>
  <c r="AA27" i="28"/>
  <c r="AD27" i="28"/>
  <c r="AE27" i="28" s="1"/>
  <c r="Y27" i="28"/>
  <c r="Z27" i="28"/>
  <c r="Y199" i="28"/>
  <c r="AA199" i="28"/>
  <c r="Z199" i="28"/>
  <c r="AD199" i="28"/>
  <c r="AE199" i="28" s="1"/>
  <c r="AA43" i="28"/>
  <c r="AD43" i="28"/>
  <c r="AE43" i="28" s="1"/>
  <c r="Y43" i="28"/>
  <c r="Z43" i="28"/>
  <c r="AA161" i="28"/>
  <c r="AD161" i="28"/>
  <c r="AE161" i="28" s="1"/>
  <c r="Y161" i="28"/>
  <c r="Z161" i="28"/>
  <c r="Y256" i="28"/>
  <c r="Z256" i="28"/>
  <c r="AA256" i="28"/>
  <c r="AD256" i="28"/>
  <c r="AE256" i="28" s="1"/>
  <c r="AA173" i="28"/>
  <c r="AD173" i="28"/>
  <c r="AE173" i="28" s="1"/>
  <c r="Y173" i="28"/>
  <c r="Z173" i="28"/>
  <c r="Y174" i="28"/>
  <c r="Z174" i="28"/>
  <c r="AA174" i="28"/>
  <c r="AD174" i="28"/>
  <c r="AE174" i="28" s="1"/>
  <c r="Y244" i="28"/>
  <c r="Z244" i="28"/>
  <c r="AA244" i="28"/>
  <c r="AD244" i="28"/>
  <c r="AE244" i="28" s="1"/>
  <c r="Y176" i="28"/>
  <c r="Z176" i="28"/>
  <c r="AA176" i="28"/>
  <c r="AD176" i="28"/>
  <c r="AE176" i="28" s="1"/>
  <c r="Y58" i="28"/>
  <c r="Z58" i="28"/>
  <c r="AA58" i="28"/>
  <c r="AD58" i="28"/>
  <c r="AE58" i="28" s="1"/>
  <c r="O21" i="28"/>
  <c r="Q24" i="28"/>
  <c r="S24" i="28" s="1"/>
  <c r="Y88" i="28" l="1"/>
  <c r="Z88" i="28"/>
  <c r="AA88" i="28"/>
  <c r="AD88" i="28"/>
  <c r="AE88" i="28" s="1"/>
  <c r="S22" i="28"/>
  <c r="S21" i="28" s="1"/>
  <c r="Q23" i="28"/>
  <c r="Q22" i="28"/>
  <c r="T24" i="28" l="1"/>
  <c r="W24" i="28" s="1"/>
  <c r="T22" i="28" l="1"/>
  <c r="W22" i="28"/>
  <c r="Z24" i="28"/>
  <c r="Z22" i="28" s="1"/>
  <c r="AA24" i="28"/>
  <c r="AA22" i="28" s="1"/>
  <c r="AD24" i="28"/>
  <c r="Y24" i="28"/>
  <c r="Y22" i="28" s="1"/>
  <c r="AD22" i="28" l="1"/>
  <c r="AE24" i="28"/>
  <c r="AE22" i="28" s="1"/>
</calcChain>
</file>

<file path=xl/sharedStrings.xml><?xml version="1.0" encoding="utf-8"?>
<sst xmlns="http://schemas.openxmlformats.org/spreadsheetml/2006/main" count="288" uniqueCount="288">
  <si>
    <t>Reported Net Cost per Tonne</t>
  </si>
  <si>
    <t>Program</t>
  </si>
  <si>
    <t>Group</t>
  </si>
  <si>
    <t>PC</t>
  </si>
  <si>
    <t>Steward Municipal Obligation</t>
  </si>
  <si>
    <t>Late Penalty?</t>
  </si>
  <si>
    <t>Late Penalty Assessed</t>
  </si>
  <si>
    <t>Final Payment Incl. Late Penalty</t>
  </si>
  <si>
    <t>Missing Program Adjustment</t>
  </si>
  <si>
    <t>Final PYA</t>
  </si>
  <si>
    <t>Accounting for Prior Year Adjustments</t>
  </si>
  <si>
    <t>HALTON, REGIONAL MUNICIPALITY OF</t>
  </si>
  <si>
    <t>TORONTO, CITY OF</t>
  </si>
  <si>
    <t>LONDON, CITY OF</t>
  </si>
  <si>
    <t>YORK, REGIONAL MUNICIPALITY OF</t>
  </si>
  <si>
    <t>HAMILTON, CITY OF</t>
  </si>
  <si>
    <t>PEEL, REGIONAL MUNICIPALITY OF</t>
  </si>
  <si>
    <t>DURHAM, REGIONAL MUNICIPALITY OF</t>
  </si>
  <si>
    <t>ESSEX-WINDSOR SOLID WASTE AUTHORITY</t>
  </si>
  <si>
    <t>WATERLOO, REGIONAL MUNICIPALITY OF</t>
  </si>
  <si>
    <t>SIMCOE, COUNTY OF</t>
  </si>
  <si>
    <t>NIAGARA, REGIONAL MUNICIPALITY OF</t>
  </si>
  <si>
    <t>OTTAWA, CITY OF</t>
  </si>
  <si>
    <t>BARRIE, CITY OF</t>
  </si>
  <si>
    <t>GUELPH, CITY OF</t>
  </si>
  <si>
    <t>SAULT STE. MARIE, CITY OF</t>
  </si>
  <si>
    <t>SARNIA, CITY OF</t>
  </si>
  <si>
    <t>THUNDER BAY, CITY OF</t>
  </si>
  <si>
    <t>BRANTFORD, CITY OF</t>
  </si>
  <si>
    <t>PETERBOROUGH, CITY OF</t>
  </si>
  <si>
    <t>NORTHUMBERLAND, COUNTY OF</t>
  </si>
  <si>
    <t>WELLINGTON, COUNTY OF</t>
  </si>
  <si>
    <t>NORFOLK, COUNTY OF</t>
  </si>
  <si>
    <t>QUINTE WASTE SOLUTIONS</t>
  </si>
  <si>
    <t>PETERBOROUGH, COUNTY OF</t>
  </si>
  <si>
    <t>NORTH BAY, CITY OF</t>
  </si>
  <si>
    <t>GREATER SUDBURY, CITY OF</t>
  </si>
  <si>
    <t>BLUEWATER RECYCLING ASSOCIATION</t>
  </si>
  <si>
    <t>BRUCE AREA SOLID WASTE RECYCLING</t>
  </si>
  <si>
    <t>KINGSTON, CITY OF</t>
  </si>
  <si>
    <t>CHATHAM-KENT, MUNICIPALITY OF</t>
  </si>
  <si>
    <t>KAWARTHA LAKES, CITY OF</t>
  </si>
  <si>
    <t>DUFFERIN, COUNTY OF</t>
  </si>
  <si>
    <t>STRATFORD, CITY OF</t>
  </si>
  <si>
    <t>OWEN SOUND, CITY OF</t>
  </si>
  <si>
    <t>ORILLIA, CITY OF</t>
  </si>
  <si>
    <t>BROCKVILLE, CITY OF</t>
  </si>
  <si>
    <t>HANOVER, TOWN OF</t>
  </si>
  <si>
    <t>CORNWALL, CITY OF</t>
  </si>
  <si>
    <t>PARRY SOUND, TOWN OF</t>
  </si>
  <si>
    <t>PRESCOTT,TOWN OF</t>
  </si>
  <si>
    <t>ST. THOMAS, CITY OF</t>
  </si>
  <si>
    <t>GANANOQUE, TOWN OF</t>
  </si>
  <si>
    <t>AYLMER, TOWN OF</t>
  </si>
  <si>
    <t>Arnprior, Town of</t>
  </si>
  <si>
    <t>RENFREW, TOWN OF</t>
  </si>
  <si>
    <t>MATTAWA, TOWN OF</t>
  </si>
  <si>
    <t>PETROLIA, TOWN OF</t>
  </si>
  <si>
    <t>CARLETON PLACE, TOWN OF</t>
  </si>
  <si>
    <t>CASSELMAN,  VILLAGE OF</t>
  </si>
  <si>
    <t>DESERONTO, TOWN OF</t>
  </si>
  <si>
    <t>PERTH, TOWN OF</t>
  </si>
  <si>
    <t>SMITHS FALLS, TOWN OF</t>
  </si>
  <si>
    <t>SUNDRIDGE, VILLAGE OF</t>
  </si>
  <si>
    <t>WEST NIPISSING, MUNICIPALITY OF</t>
  </si>
  <si>
    <t>KIRKLAND LAKE, TOWN OF</t>
  </si>
  <si>
    <t>ELLIOT LAKE, CITY OF</t>
  </si>
  <si>
    <t>TIMMINS, CITY OF</t>
  </si>
  <si>
    <t>GAUTHIER, TOWNSHIP OF</t>
  </si>
  <si>
    <t>PRINCE, TOWNSHIP OF</t>
  </si>
  <si>
    <t>SABLES-SPANISH RIVERS,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</si>
  <si>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</si>
  <si>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</si>
  <si>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</si>
  <si>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</si>
  <si>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</si>
  <si>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</si>
  <si>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Temiskaming Shores, City of</t>
  </si>
  <si>
    <t>WAHNAPITAE FIRST NATION</t>
  </si>
  <si>
    <t>ATIKOKAN, TOWNSHIP OF</t>
  </si>
  <si>
    <t>COLEMAN,  TOWNSHIP OF</t>
  </si>
  <si>
    <t>DRYDEN, CITY OF</t>
  </si>
  <si>
    <t>ENGLEHART, TOWN OF</t>
  </si>
  <si>
    <t>EVANTUREL, TOWNSHIP OF</t>
  </si>
  <si>
    <t>FORT FRANCES, TOWN OF</t>
  </si>
  <si>
    <t>HEAD, CLARA AND MARIA, TOWNSHIPS OF</t>
  </si>
  <si>
    <t>JAMES, TOWNSHIP OF</t>
  </si>
  <si>
    <t>KENORA, CITY OF</t>
  </si>
  <si>
    <t>LARDER LAKE,  TOWNSHIP OF</t>
  </si>
  <si>
    <t>LATCHFORD, TOWN OF</t>
  </si>
  <si>
    <t>MARATHON,  TOWN OF</t>
  </si>
  <si>
    <t xml:space="preserve">Matachewan, The Corporation of the Township of </t>
  </si>
  <si>
    <t>MCGARRY, TOWNSHIP OF</t>
  </si>
  <si>
    <t>TRI-NEIGHBOURS</t>
  </si>
  <si>
    <t>PAPINEAU-CAMERON, TOWNSHIP OF</t>
  </si>
  <si>
    <t>POWASSAN, MUNICIPALITY OF</t>
  </si>
  <si>
    <t>SPANISH, TOWN OF</t>
  </si>
  <si>
    <t>ST. CHARLES, MUNICIPALITY OF</t>
  </si>
  <si>
    <t>CHISHOLM, TOWNSHIP OF</t>
  </si>
  <si>
    <t>EAST FERRIS, MUNICIPALITY OF</t>
  </si>
  <si>
    <t>RAINY RIVER FIRST NATIONS</t>
  </si>
  <si>
    <t>CALLANDER, MUNICIPALITY OF</t>
  </si>
  <si>
    <t>ATIKAMEKSHENG ANISHNAWBEK FIRST NATION</t>
  </si>
  <si>
    <t>BATCHEWANA FIRST NATIONS OJIBWAYS</t>
  </si>
  <si>
    <t>NIPISSING FIRST NATION</t>
  </si>
  <si>
    <t>COCHRANE, Corporation of the Town of</t>
  </si>
  <si>
    <t>NORTH HURON, TOWNSHIP OF</t>
  </si>
  <si>
    <t>ASHFIELD-COLBORNE-WAWANOSH, TOWNSHIP OF</t>
  </si>
  <si>
    <t>HOWICK, TOWNSHIP OF</t>
  </si>
  <si>
    <t>CHATSWORTH, TOWNSHIP OF</t>
  </si>
  <si>
    <t>THE BLUE MOUNTAINS, TOWN OF</t>
  </si>
  <si>
    <t>THAMES CENTRE, MUNICIPALITY OF</t>
  </si>
  <si>
    <t>WEST ELGIN, MUNICIPALITY OF</t>
  </si>
  <si>
    <t>RIDEAU LAKES, TOWNSHIP OF</t>
  </si>
  <si>
    <t>GEORGIAN BLUFFS, TOWNSHIP OF</t>
  </si>
  <si>
    <t>MEAFORD, MUNICIPALITY OF</t>
  </si>
  <si>
    <t>CENTRAL ELGIN, MUNICIPALITY OF</t>
  </si>
  <si>
    <t>NORTH GRENVILLE, MUNICIPALITY OF</t>
  </si>
  <si>
    <t>OTTAWA VALLEY WASTE RECOVERY CENTRE</t>
  </si>
  <si>
    <t>HAWKESBURY JOINT RECYCLING</t>
  </si>
  <si>
    <t>NORTH GLENGARRY, TOWNSHIP OF</t>
  </si>
  <si>
    <t>ST. CLAIR, TOWNSHIP OF</t>
  </si>
  <si>
    <t>ATHENS, TOWNSHIP OF</t>
  </si>
  <si>
    <t>MERRICKVILLE-WOLFORD, VILLAGE OF</t>
  </si>
  <si>
    <t>NORTH STORMONT, TOWNSHIP OF</t>
  </si>
  <si>
    <t>RUSSELL, TOWNSHIP OF</t>
  </si>
  <si>
    <t>SOUTH FRONTENAC, TOWNSHIP OF</t>
  </si>
  <si>
    <t>SOUTH STORMONT, TOWNSHIP OF</t>
  </si>
  <si>
    <t>NORTH DUNDAS, TOWNSHIP OF</t>
  </si>
  <si>
    <t>WHITEWATER REGION, TOWNSHIP OF</t>
  </si>
  <si>
    <t>SOUTHWOLD, TOWNSHIP OF</t>
  </si>
  <si>
    <t>BAYHAM, MUNICIPALITY OF</t>
  </si>
  <si>
    <t>CLARENCE-ROCKLAND, CITY OF</t>
  </si>
  <si>
    <t>THE NATION, MUNICIPALITY</t>
  </si>
  <si>
    <t>DUTTON-DUNWICH, MUNICIPALITY OF</t>
  </si>
  <si>
    <t>GREATER NAPANEE, TOWNSHIP OF</t>
  </si>
  <si>
    <t>EDWARDSBURGH CARDINAL, TOWNSHIP OF</t>
  </si>
  <si>
    <t>PLYMPTON-WYOMING, TOWN OF</t>
  </si>
  <si>
    <t>SOUTH GLENGARRY, TOWNSHIP OF</t>
  </si>
  <si>
    <t>MALAHIDE, TOWNSHIP OF</t>
  </si>
  <si>
    <t>SOUTH DUNDAS, TOWNSHIP OF</t>
  </si>
  <si>
    <t>BRANT, COUNTY OF</t>
  </si>
  <si>
    <t>HASTINGS HIGHLANDS, MUNICIPALITY OF</t>
  </si>
  <si>
    <t>HORTON, TOWNSHIP OF</t>
  </si>
  <si>
    <t>GREY HIGHLANDS, MUNICIPALITY OF</t>
  </si>
  <si>
    <t>MCNAB-BRAESIDE, TOWNSHIP OF</t>
  </si>
  <si>
    <t>SOUTHWEST MIDDLESEX, MUNICIPALITY OF</t>
  </si>
  <si>
    <t>ALFRED AND PLANTAGENET, TOWNSHIP OF</t>
  </si>
  <si>
    <t>WEST GREY, MUNICIPALITY OF</t>
  </si>
  <si>
    <t>SOUTHGATE, TOWNSHIP OF</t>
  </si>
  <si>
    <t>BANCROFT, TOWN OF</t>
  </si>
  <si>
    <t>BECKWITH, TOWNSHIP OF</t>
  </si>
  <si>
    <t>MISSISSAUGAS OF THE NEW CREDIT FIRST NATION</t>
  </si>
  <si>
    <t>LAURENTIAN HILLS, TOWN OF</t>
  </si>
  <si>
    <t>DRUMMOND-NORTH ELMSLEY, TOWNSHIP OF</t>
  </si>
  <si>
    <t>HALDIMAND, COUNTY OF</t>
  </si>
  <si>
    <t>MISSISSIPPI MILLS, TOWN OF</t>
  </si>
  <si>
    <t>MONTAGUE, TOWNSHIP OF</t>
  </si>
  <si>
    <t>NEWBURY,  VILLAGE OF</t>
  </si>
  <si>
    <t>DEEP RIVER, TOWN OF</t>
  </si>
  <si>
    <t>MOHAWKS OF THE BAY OF QUINTE</t>
  </si>
  <si>
    <t>LOYALIST, TOWNSHIP OF</t>
  </si>
  <si>
    <t>ALGONQUINS OF PIKWAKANAGAN</t>
  </si>
  <si>
    <t>CHIPPEWAS OF NAWASH FIRST NATION</t>
  </si>
  <si>
    <t>ALDERVILLE FIRST NATION</t>
  </si>
  <si>
    <t>CHIPPEWAS OF RAMA FIRST NATION</t>
  </si>
  <si>
    <t>CURVE LAKE FIRST NATION</t>
  </si>
  <si>
    <t>ARMOUR, TOWNSHIP OF</t>
  </si>
  <si>
    <t>WHITESTONE, MUNICIPALITY OF</t>
  </si>
  <si>
    <t>THE ARCHIPELAGO, TOWNSHIP OF</t>
  </si>
  <si>
    <t>CARLING, TOWNSHIP OF</t>
  </si>
  <si>
    <t>MCDOUGALL, MUNICIPALITY OF</t>
  </si>
  <si>
    <t>SEGUIN, TOWNSHIP OF</t>
  </si>
  <si>
    <t>MCKELLAR, TOWNSHIP OF</t>
  </si>
  <si>
    <t>CASEY, TOWNSHIP OF</t>
  </si>
  <si>
    <t>GILLIES, TOWNSHIP OF</t>
  </si>
  <si>
    <t>KERNS, TOWNSHIP OF</t>
  </si>
  <si>
    <t>HUDSON, TOWNSHIP OF</t>
  </si>
  <si>
    <t>NEEBING, MUNICIPALITY OF</t>
  </si>
  <si>
    <t>CALVIN, MUNICIPALITY OF</t>
  </si>
  <si>
    <t>PERRY, TOWNSHIP OF</t>
  </si>
  <si>
    <t>ARMSTRONG, TOWNSHIP OF</t>
  </si>
  <si>
    <t>ASSIGINACK,  TOWNSHIP OF</t>
  </si>
  <si>
    <t>BILLINGS, TOWNSHIP OF</t>
  </si>
  <si>
    <t>CONMEE,  TOWNSHIP OF</t>
  </si>
  <si>
    <t>EMO, TOWNSHIP OF</t>
  </si>
  <si>
    <t>FRENCH RIVER, MUNICIPALITY OF</t>
  </si>
  <si>
    <t>HILLIARD,  TOWNSHIP OF</t>
  </si>
  <si>
    <t>HILTON BEACH,  VILLAGE OF</t>
  </si>
  <si>
    <t>HURON SHORES,  MUNICIPALITY OF</t>
  </si>
  <si>
    <t>KEARNEY, TOWN OF</t>
  </si>
  <si>
    <t>KILLARNEY, MUNICIPALITY OF</t>
  </si>
  <si>
    <t>LAIRD, TOWNSHIP OF</t>
  </si>
  <si>
    <t>MACDONALD, MEREDITH &amp; ABERDEEN ADDITIONAL, TOWNSHIP OF</t>
  </si>
  <si>
    <t>MACHAR, TOWNSHIP OF</t>
  </si>
  <si>
    <t>MAGNETAWAN, MUNICIPALITY OF</t>
  </si>
  <si>
    <t>NIPISSING, TOWNSHIP OF</t>
  </si>
  <si>
    <t>OCONNOR,  TOWNSHIP OF</t>
  </si>
  <si>
    <t>OLIVER PAIPOONGE,  MUNICIPALITY OF</t>
  </si>
  <si>
    <t>RED LAKE, MUNICIPALITY OF</t>
  </si>
  <si>
    <t>SHUNIAH, MUNICIPALITY OF</t>
  </si>
  <si>
    <t>SIOUX NARROWS NESTOR FALLS, TOWNSHIP OF</t>
  </si>
  <si>
    <t>ST. JOSEPH, TOWNSHIP OF</t>
  </si>
  <si>
    <t>STRONG, TOWNSHIP OF</t>
  </si>
  <si>
    <t>TARBUTT &amp; TARBUTT ADDITIONAL, TOWNSHIP OF</t>
  </si>
  <si>
    <t>TERRACE BAY, TOWNSHIP OF</t>
  </si>
  <si>
    <t>BONFIELD, TOWNSHIP OF</t>
  </si>
  <si>
    <t>CHARLTON AND DACK, MUNICIPALITY OF</t>
  </si>
  <si>
    <t>SERPENT RIVER FIRST NATIONS</t>
  </si>
  <si>
    <t>SAGAMOK ANISHNAWBEK FIRST NATION</t>
  </si>
  <si>
    <t>WIKWEMIKONG UNCEDED INDIAN RESERVE</t>
  </si>
  <si>
    <t>ONEIDA NATION OF THE THAMES</t>
  </si>
  <si>
    <t>DYSART ET AL, TOWNSHIP OF</t>
  </si>
  <si>
    <t>ALGONQUIN HIGHLANDS,TOWNSHIP OF</t>
  </si>
  <si>
    <t>LEEDS AND THE THOUSAND ISLANDS, TOWNSHIP OF</t>
  </si>
  <si>
    <t>ELIZABETHTOWN-KITLEY, TOWNSHIP OF</t>
  </si>
  <si>
    <t>FRONT OF YONGE, TOWNSHIP OF</t>
  </si>
  <si>
    <t>FRONTENAC ISLANDS, TOWNSHIP OF</t>
  </si>
  <si>
    <t>AUGUSTA, TOWNSHIP OF</t>
  </si>
  <si>
    <t>STONE MILLS, TOWNSHIP OF</t>
  </si>
  <si>
    <t>HIGHLANDS EAST, MUNICIPALITY OF</t>
  </si>
  <si>
    <t>BRUDENELL, LYNDOCH AND RAGLAN, TOWNSHIP OF</t>
  </si>
  <si>
    <t>NORTHERN BRUCE PENINSULA, MUNICIPALITY OF</t>
  </si>
  <si>
    <t>CARLOW MAYO,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</si>
  <si>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</si>
  <si>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</si>
  <si>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</si>
  <si>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</si>
  <si>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</si>
  <si>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GREATER MADAWASKA, TOWNSHIP OF</t>
  </si>
  <si>
    <t>ENNISKILLEN, TOWNSHIP OF</t>
  </si>
  <si>
    <t>BONNECHERE VALLEY, TOWNSHIP OF</t>
  </si>
  <si>
    <t>KILLALOE, HAGARTY, AND RICHARDS, TOWNSHIP OF</t>
  </si>
  <si>
    <t>MADAWASKA VALLEY, TOWNSHIP OF</t>
  </si>
  <si>
    <t>CENTRAL FRONTENAC, TOWNSHIP OF</t>
  </si>
  <si>
    <t>NORTH FRONTENAC, TOWNSHIP OF</t>
  </si>
  <si>
    <t>FARADAY, TOWNSHIP OF</t>
  </si>
  <si>
    <t>Limerick, Township of</t>
  </si>
  <si>
    <t>TUDOR &amp; CASHEL, TOWNSHIP OF</t>
  </si>
  <si>
    <t>WOLLASTON, TOWNSHIP OF</t>
  </si>
  <si>
    <t>WALPOLE ISLAND FIRST NATION</t>
  </si>
  <si>
    <t>SIX NATIONS</t>
  </si>
  <si>
    <t>WESTPORT, VILLAGE OF</t>
  </si>
  <si>
    <t>Burk's Falls, Village of</t>
  </si>
  <si>
    <t>Temagami First Nation</t>
  </si>
  <si>
    <t>MATTICE-VAL COTE</t>
  </si>
  <si>
    <t>SIOUX LOOKOUT, THE CORPORATION OF THE MUNICIPALITY OF</t>
  </si>
  <si>
    <t>Local Services Board of Aweres</t>
  </si>
  <si>
    <t>Huron East-Brussels/Tuckersmith, Municipality of</t>
  </si>
  <si>
    <t>Wahta Mohawks First Nation</t>
  </si>
  <si>
    <t>Hiawatha First Nation</t>
  </si>
  <si>
    <t>Dokis First Nation</t>
  </si>
  <si>
    <t>HEARST, TOWN OF</t>
  </si>
  <si>
    <t>Additional PYA Re: 2018 Data Year</t>
  </si>
  <si>
    <t>PYA Re: 2019 Data Year</t>
  </si>
  <si>
    <t>Total Payment</t>
  </si>
  <si>
    <t>2022 Municipal Funding</t>
  </si>
  <si>
    <t>Calculation of 2022 Steward Cash Obligation</t>
  </si>
  <si>
    <t>MUSKOKA, DISTRICT MUNICIPALITY OF</t>
  </si>
  <si>
    <t>GOULAIS &amp; DISTRICT, LOCAL SERVICES BOARD OF</t>
  </si>
  <si>
    <t>Matachewan First Nations</t>
  </si>
  <si>
    <t>Red Rock Indian Band</t>
  </si>
  <si>
    <t>HARLEY, TOWNSHP OF</t>
  </si>
  <si>
    <t>KAPUSKASING MOONBEAM LANDFILL SITE, MANAGEMENT BOARD OF</t>
  </si>
  <si>
    <t>OXFORD, RESTRUCTURED COUNTY OF</t>
  </si>
  <si>
    <t>SOUTH RIVER, VILLAGE OF</t>
  </si>
  <si>
    <t>Amortization Adjustment</t>
  </si>
  <si>
    <t>Final Payment</t>
  </si>
  <si>
    <t>Amortization Adjustment Payout</t>
  </si>
  <si>
    <t>2022 Municipal Payout Breakdown</t>
  </si>
  <si>
    <t>2022 Steward Cash Obligation</t>
  </si>
  <si>
    <t>2020 Marketed Tonnes</t>
  </si>
  <si>
    <t>2020 Reported Gross Cost</t>
  </si>
  <si>
    <t>2020 Reported Revenue</t>
  </si>
  <si>
    <t>2020 Reported Net Cost</t>
  </si>
  <si>
    <t>Jun. 2022
Payment</t>
  </si>
  <si>
    <t>Sept. 2022
Payment</t>
  </si>
  <si>
    <t>Dec. 2022
Payment</t>
  </si>
  <si>
    <t>2022 Municipal Payout</t>
  </si>
  <si>
    <t>CNA/OCNA InKind Deduction Balance</t>
  </si>
  <si>
    <t>2022 InKind Cash Portion</t>
  </si>
  <si>
    <t>InKind 2022
Payment</t>
  </si>
  <si>
    <t xml:space="preserve">** 2022 InKind cash portion has been added to March 2023 municipal payment of the MFAM. Column AE shows the final amounts for the March 2023. </t>
  </si>
  <si>
    <t xml:space="preserve">InKind Linage Contribution </t>
  </si>
  <si>
    <t>InKind Cash Portion</t>
  </si>
  <si>
    <t>2022 Steward Cash Obligation with InKind Cash portion</t>
  </si>
  <si>
    <r>
      <rPr>
        <b/>
        <u/>
        <sz val="11"/>
        <rFont val="Calibri"/>
        <family val="2"/>
        <scheme val="minor"/>
      </rPr>
      <t>FINAL</t>
    </r>
    <r>
      <rPr>
        <b/>
        <sz val="11"/>
        <color theme="1"/>
        <rFont val="Calibri"/>
        <family val="2"/>
        <scheme val="minor"/>
      </rPr>
      <t xml:space="preserve"> Mar. 2023
Payment **</t>
    </r>
  </si>
  <si>
    <r>
      <rPr>
        <b/>
        <u/>
        <sz val="11"/>
        <color theme="1"/>
        <rFont val="Calibri"/>
        <family val="2"/>
        <scheme val="minor"/>
      </rPr>
      <t>INITIAL</t>
    </r>
    <r>
      <rPr>
        <b/>
        <sz val="11"/>
        <color theme="1"/>
        <rFont val="Calibri"/>
        <family val="2"/>
        <scheme val="minor"/>
      </rPr>
      <t xml:space="preserve"> Mar. 2023
Payment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</si>
</sst>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164" formatCode="&quot;$&quot;#,##0;[Red]\-&quot;$&quot;#,##0"/>
    <numFmt numFmtId="166" formatCode="_-&quot;$&quot;* #,##0.00_-;\-&quot;$&quot;* #,##0.00_-;_-&quot;$&quot;* &quot;-&quot;??_-;_-@_-"/>
    <numFmt numFmtId="167" formatCode="_-* #,##0.00_-;\-* #,##0.00_-;_-* &quot;-&quot;??_-;_-@_-"/>
    <numFmt numFmtId="170" formatCode="&quot;$&quot;#,##0;[Red]\(&quot;$&quot;#,##0\);\-"/>
    <numFmt numFmtId="171" formatCode="&quot;$&quot;#,##0.00\ &quot;/T&quot;;[Red]\(&quot;$&quot;#,##0.00\ &quot;/T&quot;\);\-"/>
    <numFmt numFmtId="175" formatCode=";;"/>
    <numFmt numFmtId="182" formatCode="[=1]&quot;yes&quot;;[=0]\-;&quot;error&quot;"/>
    <numFmt numFmtId="185" formatCode="#,##0\ &quot;T&quot;;[Red]\(#,##0\ &quot;T&quot;\);\-"/>
    <numFmt numFmtId="186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</font>
    <font>
      <u/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rgb="FFD0D7E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</borders>
  <cellStyleXfs count="1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167" fontId="14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/>
    <xf numFmtId="0" fontId="6" fillId="0" borderId="0" xfId="0" applyFont="1" applyAlignment="1">
      <alignment horizontal="left"/>
    </xf>
    <xf numFmtId="170" fontId="0" fillId="0" borderId="0" xfId="0" applyNumberFormat="1"/>
    <xf numFmtId="0" fontId="8" fillId="0" borderId="0" xfId="0" applyFont="1"/>
    <xf numFmtId="0" fontId="10" fillId="0" borderId="0" xfId="0" applyFont="1"/>
    <xf numFmtId="0" fontId="0" fillId="0" borderId="11" xfId="0" applyFill="1" applyBorder="1" applyAlignment="1">
      <alignment horizontal="left" indent="1"/>
    </xf>
    <xf numFmtId="175" fontId="0" fillId="0" borderId="0" xfId="0" applyNumberFormat="1"/>
    <xf numFmtId="164" fontId="0" fillId="0" borderId="0" xfId="0" applyNumberFormat="1"/>
    <xf numFmtId="9" fontId="5" fillId="0" borderId="0" xfId="2" applyFont="1" applyBorder="1" applyAlignment="1">
      <alignment horizontal="center"/>
    </xf>
    <xf numFmtId="171" fontId="0" fillId="0" borderId="0" xfId="0" applyNumberFormat="1" applyAlignment="1">
      <alignment horizontal="right"/>
    </xf>
    <xf numFmtId="9" fontId="0" fillId="0" borderId="0" xfId="2" applyFont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86" fontId="0" fillId="0" borderId="0" xfId="0" applyNumberFormat="1"/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170" fontId="3" fillId="0" borderId="1" xfId="0" applyNumberFormat="1" applyFont="1" applyBorder="1" applyAlignment="1">
      <alignment horizontal="right" vertical="center" wrapText="1"/>
    </xf>
    <xf numFmtId="185" fontId="3" fillId="0" borderId="1" xfId="0" applyNumberFormat="1" applyFont="1" applyBorder="1" applyAlignment="1">
      <alignment vertical="center" wrapText="1"/>
    </xf>
    <xf numFmtId="170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Continuous"/>
    </xf>
    <xf numFmtId="2" fontId="0" fillId="0" borderId="0" xfId="0" applyNumberFormat="1"/>
    <xf numFmtId="0" fontId="4" fillId="0" borderId="0" xfId="0" applyFont="1" applyAlignment="1">
      <alignment horizontal="center" vertical="center" wrapText="1"/>
    </xf>
    <xf numFmtId="170" fontId="3" fillId="0" borderId="17" xfId="0" applyNumberFormat="1" applyFont="1" applyBorder="1" applyAlignment="1">
      <alignment horizontal="right" vertical="center" wrapText="1"/>
    </xf>
    <xf numFmtId="6" fontId="0" fillId="0" borderId="0" xfId="0" applyNumberFormat="1"/>
    <xf numFmtId="0" fontId="2" fillId="4" borderId="3" xfId="0" applyFont="1" applyFill="1" applyBorder="1" applyAlignment="1">
      <alignment horizontal="center" vertical="center" wrapText="1"/>
    </xf>
    <xf numFmtId="170" fontId="0" fillId="0" borderId="14" xfId="0" applyNumberFormat="1" applyBorder="1"/>
    <xf numFmtId="170" fontId="0" fillId="0" borderId="15" xfId="0" applyNumberFormat="1" applyBorder="1" applyProtection="1">
      <protection locked="0"/>
    </xf>
    <xf numFmtId="170" fontId="8" fillId="0" borderId="15" xfId="0" applyNumberFormat="1" applyFont="1" applyFill="1" applyBorder="1"/>
    <xf numFmtId="170" fontId="8" fillId="0" borderId="4" xfId="0" applyNumberFormat="1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0" fontId="0" fillId="0" borderId="0" xfId="0" applyNumberFormat="1"/>
    <xf numFmtId="170" fontId="0" fillId="0" borderId="0" xfId="0" applyNumberFormat="1" applyBorder="1"/>
    <xf numFmtId="0" fontId="0" fillId="0" borderId="11" xfId="0" applyBorder="1"/>
    <xf numFmtId="170" fontId="0" fillId="0" borderId="12" xfId="0" applyNumberFormat="1" applyBorder="1"/>
    <xf numFmtId="0" fontId="6" fillId="0" borderId="8" xfId="0" applyFont="1" applyBorder="1" applyAlignment="1">
      <alignment horizontal="centerContinuous" vertical="center"/>
    </xf>
    <xf numFmtId="170" fontId="6" fillId="0" borderId="9" xfId="0" applyNumberFormat="1" applyFont="1" applyBorder="1" applyAlignment="1">
      <alignment horizontal="centerContinuous" vertical="center"/>
    </xf>
    <xf numFmtId="170" fontId="6" fillId="0" borderId="10" xfId="0" applyNumberFormat="1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0" fillId="0" borderId="11" xfId="0" applyBorder="1" applyAlignment="1">
      <alignment horizontal="left" indent="1"/>
    </xf>
    <xf numFmtId="0" fontId="0" fillId="0" borderId="12" xfId="0" applyBorder="1"/>
    <xf numFmtId="0" fontId="0" fillId="0" borderId="15" xfId="0" applyBorder="1"/>
    <xf numFmtId="0" fontId="0" fillId="0" borderId="13" xfId="0" applyBorder="1" applyAlignment="1">
      <alignment horizontal="left" indent="1"/>
    </xf>
    <xf numFmtId="0" fontId="0" fillId="0" borderId="14" xfId="0" applyBorder="1"/>
    <xf numFmtId="170" fontId="12" fillId="0" borderId="0" xfId="1" applyNumberFormat="1" applyFont="1" applyFill="1" applyBorder="1"/>
    <xf numFmtId="0" fontId="0" fillId="0" borderId="13" xfId="0" applyBorder="1"/>
    <xf numFmtId="182" fontId="3" fillId="0" borderId="0" xfId="0" applyNumberFormat="1" applyFont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 wrapText="1"/>
    </xf>
    <xf numFmtId="170" fontId="0" fillId="0" borderId="0" xfId="0" applyNumberFormat="1" applyBorder="1" applyProtection="1">
      <protection locked="0"/>
    </xf>
    <xf numFmtId="170" fontId="0" fillId="0" borderId="15" xfId="0" applyNumberFormat="1" applyBorder="1"/>
    <xf numFmtId="170" fontId="8" fillId="0" borderId="0" xfId="0" applyNumberFormat="1" applyFont="1" applyFill="1" applyBorder="1"/>
    <xf numFmtId="170" fontId="8" fillId="0" borderId="0" xfId="0" applyNumberFormat="1" applyFont="1" applyFill="1" applyBorder="1" applyAlignment="1">
      <alignment vertical="center"/>
    </xf>
    <xf numFmtId="170" fontId="8" fillId="0" borderId="16" xfId="0" applyNumberFormat="1" applyFont="1" applyFill="1" applyBorder="1"/>
    <xf numFmtId="0" fontId="6" fillId="0" borderId="18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right" indent="1"/>
    </xf>
    <xf numFmtId="0" fontId="16" fillId="0" borderId="0" xfId="0" applyFont="1"/>
    <xf numFmtId="0" fontId="0" fillId="0" borderId="11" xfId="0" applyFont="1" applyBorder="1" applyAlignment="1">
      <alignment horizontal="left" inden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top" wrapText="1"/>
    </xf>
  </cellXfs>
  <cellStyles count="14">
    <cellStyle name="Comma 2" xfId="9" xr:uid="{00000000-0005-0000-0000-000001000000}"/>
    <cellStyle name="Currency" xfId="1" builtinId="4"/>
    <cellStyle name="Currency 2" xfId="11" xr:uid="{00000000-0005-0000-0000-000003000000}"/>
    <cellStyle name="Normal" xfId="0" builtinId="0"/>
    <cellStyle name="Normal 10" xfId="13" xr:uid="{75A9A523-CA2E-41F1-9743-057949EC6D7F}"/>
    <cellStyle name="Normal 16" xfId="3" xr:uid="{00000000-0005-0000-0000-000005000000}"/>
    <cellStyle name="Normal 18" xfId="4" xr:uid="{00000000-0005-0000-0000-000006000000}"/>
    <cellStyle name="Normal 19" xfId="5" xr:uid="{00000000-0005-0000-0000-000007000000}"/>
    <cellStyle name="Normal 2" xfId="7" xr:uid="{00000000-0005-0000-0000-000008000000}"/>
    <cellStyle name="Normal 3" xfId="8" xr:uid="{00000000-0005-0000-0000-000009000000}"/>
    <cellStyle name="Normal 4" xfId="10" xr:uid="{00000000-0005-0000-0000-00000A000000}"/>
    <cellStyle name="Percent" xfId="2" builtinId="5"/>
    <cellStyle name="Percent 2" xfId="6" xr:uid="{00000000-0005-0000-0000-00000C000000}"/>
    <cellStyle name="Percent 3" xfId="12" xr:uid="{00000000-0005-0000-0000-00000D000000}"/>
  </cellStyles>
  <dxfs count="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CC99FF"/>
      <color rgb="FFFF9999"/>
      <color rgb="FFE2C9E9"/>
      <color rgb="FFD8CCE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2</xdr:col>
      <xdr:colOff>815340</xdr:colOff>
      <xdr:row>0</xdr:row>
      <xdr:rowOff>701040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435867-19D8-49EE-BC38-D9B26449B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7150"/>
          <a:ext cx="1885950" cy="64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A922-CD27-4622-AD9E-C9D9D4DF5CD5}">
  <sheetPr>
    <tabColor theme="9" tint="0.59999389629810485"/>
  </sheetPr>
  <dimension ref="B1:AE273"/>
  <sheetViews>
    <sheetView tabSelected="1" zoomScale="80" zoomScaleNormal="80" zoomScaleSheetLayoutView="50" workbookViewId="0">
      <selection activeCell="A2" sqref="A2"/>
    </sheetView>
  </sheetViews>
  <sheetFormatPr defaultColWidth="9.109375" defaultRowHeight="14.4" x14ac:dyDescent="0.3"/>
  <cols>
    <col min="1" max="1" width="5.6640625" style="3" customWidth="1"/>
    <col min="2" max="2" width="11.44140625" style="1" customWidth="1"/>
    <col min="3" max="3" width="13.88671875" style="1" customWidth="1"/>
    <col min="4" max="4" width="64.6640625" style="3" bestFit="1" customWidth="1"/>
    <col min="5" max="5" width="16.33203125" style="3" customWidth="1"/>
    <col min="6" max="8" width="14.6640625" style="3" customWidth="1"/>
    <col min="9" max="9" width="16.6640625" style="3" customWidth="1"/>
    <col min="10" max="10" width="16.109375" style="3" customWidth="1"/>
    <col min="11" max="11" width="5.6640625" style="3" customWidth="1"/>
    <col min="12" max="15" width="14.6640625" style="3" customWidth="1"/>
    <col min="16" max="16" width="5.6640625" style="3" customWidth="1"/>
    <col min="17" max="20" width="14" style="3" customWidth="1"/>
    <col min="21" max="21" width="5.6640625" style="3" customWidth="1"/>
    <col min="22" max="23" width="14" style="3" customWidth="1"/>
    <col min="24" max="24" width="5.6640625" style="3" customWidth="1"/>
    <col min="25" max="27" width="12.6640625" style="3" customWidth="1"/>
    <col min="28" max="28" width="3.5546875" customWidth="1"/>
    <col min="29" max="29" width="12.33203125" style="3" customWidth="1"/>
    <col min="30" max="30" width="16.44140625" style="3" customWidth="1"/>
    <col min="31" max="31" width="15.33203125" style="3" customWidth="1"/>
    <col min="32" max="32" width="4.6640625" style="3" customWidth="1"/>
    <col min="33" max="36" width="12.6640625" style="3" customWidth="1"/>
    <col min="37" max="16384" width="9.109375" style="3"/>
  </cols>
  <sheetData>
    <row r="1" spans="2:31" ht="58.5" customHeight="1" thickBot="1" x14ac:dyDescent="0.35">
      <c r="D1" s="7"/>
      <c r="U1" s="5"/>
      <c r="X1" s="5"/>
    </row>
    <row r="2" spans="2:31" ht="15.75" customHeight="1" thickBot="1" x14ac:dyDescent="0.35">
      <c r="B2" s="63" t="s">
        <v>256</v>
      </c>
      <c r="C2" s="64"/>
      <c r="D2" s="64"/>
      <c r="E2" s="64"/>
      <c r="F2" s="64"/>
      <c r="G2" s="65"/>
      <c r="U2" s="5"/>
      <c r="X2" s="5"/>
    </row>
    <row r="3" spans="2:31" ht="15" thickBot="1" x14ac:dyDescent="0.35">
      <c r="B3" s="4"/>
      <c r="U3" s="5"/>
      <c r="X3" s="5"/>
    </row>
    <row r="4" spans="2:31" x14ac:dyDescent="0.3">
      <c r="D4" s="39" t="s">
        <v>257</v>
      </c>
      <c r="E4" s="40"/>
      <c r="F4" s="40"/>
      <c r="G4" s="41"/>
      <c r="U4" s="5"/>
      <c r="X4" s="5"/>
    </row>
    <row r="5" spans="2:31" x14ac:dyDescent="0.3">
      <c r="D5" s="42"/>
      <c r="E5" s="43"/>
      <c r="F5" s="43"/>
      <c r="G5" s="44"/>
      <c r="U5" s="5"/>
      <c r="X5" s="5"/>
    </row>
    <row r="6" spans="2:31" x14ac:dyDescent="0.3">
      <c r="D6" s="45" t="s">
        <v>4</v>
      </c>
      <c r="E6" s="50">
        <v>171983609.49000001</v>
      </c>
      <c r="F6" s="36"/>
      <c r="G6" s="38"/>
      <c r="U6" s="5"/>
      <c r="X6" s="5"/>
    </row>
    <row r="7" spans="2:31" s="32" customFormat="1" x14ac:dyDescent="0.3">
      <c r="B7" s="33"/>
      <c r="C7" s="33"/>
      <c r="D7" s="45"/>
      <c r="E7" s="50"/>
      <c r="F7" s="36"/>
      <c r="G7" s="38"/>
      <c r="U7" s="35"/>
      <c r="X7" s="35"/>
    </row>
    <row r="8" spans="2:31" x14ac:dyDescent="0.3">
      <c r="D8" s="60" t="s">
        <v>283</v>
      </c>
      <c r="E8" s="57">
        <v>-2501385.41</v>
      </c>
      <c r="F8" s="34"/>
      <c r="G8" s="46"/>
      <c r="U8" s="5"/>
      <c r="X8" s="5"/>
    </row>
    <row r="9" spans="2:31" s="32" customFormat="1" x14ac:dyDescent="0.3">
      <c r="B9" s="33"/>
      <c r="C9" s="33"/>
      <c r="D9" s="60" t="s">
        <v>284</v>
      </c>
      <c r="E9" s="31">
        <v>-338992.53</v>
      </c>
      <c r="F9" s="34"/>
      <c r="G9" s="46"/>
      <c r="U9" s="35"/>
      <c r="X9" s="35"/>
    </row>
    <row r="10" spans="2:31" s="32" customFormat="1" x14ac:dyDescent="0.3">
      <c r="B10" s="33"/>
      <c r="C10" s="33"/>
      <c r="D10" s="45" t="s">
        <v>279</v>
      </c>
      <c r="E10" s="57">
        <f>E8+E9</f>
        <v>-2840377.9400000004</v>
      </c>
      <c r="F10" s="34"/>
      <c r="G10" s="46"/>
      <c r="U10" s="35"/>
      <c r="X10" s="35"/>
    </row>
    <row r="11" spans="2:31" s="32" customFormat="1" ht="15" thickBot="1" x14ac:dyDescent="0.35">
      <c r="B11" s="33"/>
      <c r="C11" s="33"/>
      <c r="D11" s="62" t="s">
        <v>285</v>
      </c>
      <c r="E11" s="58">
        <f>E6+E8</f>
        <v>169482224.08000001</v>
      </c>
      <c r="F11" s="34"/>
      <c r="G11" s="46"/>
      <c r="U11" s="35"/>
      <c r="X11" s="35"/>
    </row>
    <row r="12" spans="2:31" s="32" customFormat="1" ht="15" thickTop="1" x14ac:dyDescent="0.3">
      <c r="B12" s="33"/>
      <c r="C12" s="33"/>
      <c r="D12" s="37"/>
      <c r="E12" s="34"/>
      <c r="F12" s="54"/>
      <c r="G12" s="38"/>
      <c r="J12" s="61"/>
      <c r="U12" s="35"/>
      <c r="X12" s="35"/>
    </row>
    <row r="13" spans="2:31" ht="15" thickBot="1" x14ac:dyDescent="0.35">
      <c r="D13" s="48"/>
      <c r="E13" s="30"/>
      <c r="F13" s="29"/>
      <c r="G13" s="28"/>
      <c r="U13" s="5"/>
      <c r="X13" s="5"/>
    </row>
    <row r="14" spans="2:31" x14ac:dyDescent="0.3">
      <c r="D14" s="39" t="s">
        <v>269</v>
      </c>
      <c r="E14" s="39"/>
      <c r="F14" s="39"/>
      <c r="G14" s="59"/>
      <c r="T14" s="5"/>
      <c r="U14" s="5"/>
      <c r="X14" s="5"/>
    </row>
    <row r="15" spans="2:31" x14ac:dyDescent="0.3">
      <c r="D15" s="45"/>
      <c r="E15" s="56"/>
      <c r="F15" s="54"/>
      <c r="G15" s="38"/>
      <c r="T15" s="5"/>
      <c r="U15" s="5"/>
      <c r="X15" s="5"/>
    </row>
    <row r="16" spans="2:31" x14ac:dyDescent="0.3">
      <c r="D16" s="45" t="s">
        <v>278</v>
      </c>
      <c r="E16" s="54">
        <f>(E6+E10)-E17</f>
        <v>168697830.84</v>
      </c>
      <c r="F16" s="54"/>
      <c r="G16" s="38"/>
      <c r="I16" s="5"/>
      <c r="U16" s="5"/>
      <c r="X16" s="5"/>
      <c r="AC16" s="69" t="s">
        <v>282</v>
      </c>
      <c r="AD16" s="69"/>
      <c r="AE16" s="69"/>
    </row>
    <row r="17" spans="2:31" x14ac:dyDescent="0.3">
      <c r="D17" s="45" t="s">
        <v>268</v>
      </c>
      <c r="E17" s="57">
        <v>445400.71</v>
      </c>
      <c r="F17" s="54"/>
      <c r="G17" s="38"/>
      <c r="R17" s="5"/>
      <c r="U17" s="5"/>
      <c r="X17" s="5"/>
      <c r="AB17" s="3"/>
      <c r="AC17" s="69"/>
      <c r="AD17" s="69"/>
      <c r="AE17" s="69"/>
    </row>
    <row r="18" spans="2:31" x14ac:dyDescent="0.3">
      <c r="D18" s="8" t="s">
        <v>280</v>
      </c>
      <c r="E18" s="57">
        <v>338992.53</v>
      </c>
      <c r="F18" s="54"/>
      <c r="G18" s="38"/>
      <c r="U18" s="5"/>
      <c r="W18" s="5"/>
      <c r="X18" s="5"/>
      <c r="AB18" s="3"/>
      <c r="AC18" s="69"/>
      <c r="AD18" s="69"/>
      <c r="AE18" s="69"/>
    </row>
    <row r="19" spans="2:31" ht="15" thickBot="1" x14ac:dyDescent="0.35">
      <c r="D19" s="45" t="s">
        <v>270</v>
      </c>
      <c r="E19" s="58">
        <f>E16+E17+E18</f>
        <v>169482224.08000001</v>
      </c>
      <c r="F19" s="36"/>
      <c r="G19" s="38"/>
      <c r="U19" s="5"/>
      <c r="V19" s="25"/>
      <c r="X19" s="5"/>
      <c r="AB19" s="3"/>
      <c r="AC19" s="69"/>
      <c r="AD19" s="69"/>
      <c r="AE19" s="69"/>
    </row>
    <row r="20" spans="2:31" ht="15.6" thickTop="1" thickBot="1" x14ac:dyDescent="0.35">
      <c r="D20" s="51"/>
      <c r="E20" s="55"/>
      <c r="F20" s="47"/>
      <c r="G20" s="49"/>
      <c r="L20" s="2"/>
      <c r="N20" s="21">
        <f>L21+M21</f>
        <v>590.25681357356598</v>
      </c>
      <c r="O20" s="21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/>
      <c r="AC20" s="69"/>
      <c r="AD20" s="69"/>
      <c r="AE20" s="69"/>
    </row>
    <row r="21" spans="2:31" ht="15" thickBot="1" x14ac:dyDescent="0.35">
      <c r="K21" s="23"/>
      <c r="L21" s="21">
        <f>SUM(L24:L305)</f>
        <v>514.65796739225107</v>
      </c>
      <c r="M21" s="21">
        <f>SUM(M24:M305)</f>
        <v>75.598846181314912</v>
      </c>
      <c r="N21" s="21">
        <f>SUM(N24:N305)</f>
        <v>-590.25681357356643</v>
      </c>
      <c r="O21" s="21">
        <f>SUM(O24:O305)</f>
        <v>-2.0435209080460481E-11</v>
      </c>
      <c r="P21" s="23"/>
      <c r="Q21" s="5"/>
      <c r="R21" s="5"/>
      <c r="S21" s="9">
        <f>-S22</f>
        <v>44615.965774859484</v>
      </c>
      <c r="T21" s="5"/>
      <c r="V21" s="5"/>
      <c r="W21" s="5"/>
      <c r="AB21" s="3"/>
    </row>
    <row r="22" spans="2:31" ht="15" thickBot="1" x14ac:dyDescent="0.35">
      <c r="E22" s="20">
        <f>SUM(E24:E298)</f>
        <v>756984.04723005008</v>
      </c>
      <c r="F22" s="10">
        <f>SUM(F24:F298)</f>
        <v>403004112.25</v>
      </c>
      <c r="G22" s="10">
        <f>SUM(G24:G298)</f>
        <v>53164088.199999981</v>
      </c>
      <c r="H22" s="10">
        <f>SUM(H24:H298)</f>
        <v>349840024.04999989</v>
      </c>
      <c r="J22" s="10">
        <f>SUM(J24:J298)</f>
        <v>168697830.84000027</v>
      </c>
      <c r="K22" s="22"/>
      <c r="L22" s="66" t="s">
        <v>10</v>
      </c>
      <c r="M22" s="67"/>
      <c r="N22" s="67"/>
      <c r="O22" s="68"/>
      <c r="P22" s="22"/>
      <c r="Q22" s="5">
        <f>SUM(Q24:Q298)</f>
        <v>168697830.83999988</v>
      </c>
      <c r="R22" s="11">
        <v>0.1</v>
      </c>
      <c r="S22" s="5">
        <f>SUM(S24:S298)</f>
        <v>-44615.965774859484</v>
      </c>
      <c r="T22" s="5">
        <f>SUM(T24:T298)</f>
        <v>168653214.87422505</v>
      </c>
      <c r="V22" s="5">
        <f>SUM(V24:V298)</f>
        <v>445400.70623798377</v>
      </c>
      <c r="W22" s="5">
        <f>SUM(W24:W298)</f>
        <v>169098615.58046311</v>
      </c>
      <c r="Y22" s="5">
        <f>SUM(Y24:Y298)</f>
        <v>42274653.895115778</v>
      </c>
      <c r="Z22" s="5">
        <f>SUM(Z24:Z298)</f>
        <v>42274653.895115778</v>
      </c>
      <c r="AA22" s="5">
        <f>SUM(AA24:AA298)</f>
        <v>42274653.895115778</v>
      </c>
      <c r="AB22" s="3"/>
      <c r="AC22" s="26">
        <f>SUM(AC24:AC273)</f>
        <v>338992.53000000049</v>
      </c>
      <c r="AD22" s="5">
        <f>SUM(AD24:AD298)</f>
        <v>42274653.895115778</v>
      </c>
      <c r="AE22" s="5">
        <f>SUM(AE24:AE298)</f>
        <v>42613646.425115824</v>
      </c>
    </row>
    <row r="23" spans="2:31" ht="43.8" thickBot="1" x14ac:dyDescent="0.35">
      <c r="B23" s="14" t="s">
        <v>3</v>
      </c>
      <c r="C23" s="14" t="s">
        <v>2</v>
      </c>
      <c r="D23" s="14" t="s">
        <v>1</v>
      </c>
      <c r="E23" s="15" t="s">
        <v>271</v>
      </c>
      <c r="F23" s="15" t="s">
        <v>272</v>
      </c>
      <c r="G23" s="15" t="s">
        <v>273</v>
      </c>
      <c r="H23" s="15" t="s">
        <v>274</v>
      </c>
      <c r="I23" s="15" t="s">
        <v>0</v>
      </c>
      <c r="J23" s="15" t="s">
        <v>255</v>
      </c>
      <c r="K23" s="24"/>
      <c r="L23" s="15" t="s">
        <v>254</v>
      </c>
      <c r="M23" s="15" t="s">
        <v>253</v>
      </c>
      <c r="N23" s="15" t="s">
        <v>8</v>
      </c>
      <c r="O23" s="15" t="s">
        <v>9</v>
      </c>
      <c r="P23" s="24"/>
      <c r="Q23" s="15" t="str">
        <f>"Final Payment"&amp;CHAR(10)&amp;TEXT(SUM(Q24:Q263),"$#,##0")</f>
        <v>Final Payment
$168,050,209</v>
      </c>
      <c r="R23" s="15" t="s">
        <v>5</v>
      </c>
      <c r="S23" s="15" t="s">
        <v>6</v>
      </c>
      <c r="T23" s="15" t="s">
        <v>7</v>
      </c>
      <c r="V23" s="15" t="s">
        <v>266</v>
      </c>
      <c r="W23" s="15" t="s">
        <v>267</v>
      </c>
      <c r="Y23" s="15" t="s">
        <v>275</v>
      </c>
      <c r="Z23" s="15" t="s">
        <v>276</v>
      </c>
      <c r="AA23" s="15" t="s">
        <v>277</v>
      </c>
      <c r="AB23" s="3"/>
      <c r="AC23" s="27" t="s">
        <v>281</v>
      </c>
      <c r="AD23" s="15" t="s">
        <v>287</v>
      </c>
      <c r="AE23" s="27" t="s">
        <v>286</v>
      </c>
    </row>
    <row r="24" spans="2:31" x14ac:dyDescent="0.3">
      <c r="B24" s="3">
        <v>1</v>
      </c>
      <c r="C24" s="17">
        <v>1</v>
      </c>
      <c r="D24" s="18" t="s">
        <v>11</v>
      </c>
      <c r="E24" s="20">
        <v>36876.870000000003</v>
      </c>
      <c r="F24" s="19">
        <v>10663710.359999999</v>
      </c>
      <c r="G24" s="19">
        <v>435756.04</v>
      </c>
      <c r="H24" s="19">
        <f t="shared" ref="H24:H87" si="0">F24-G24</f>
        <v>10227954.32</v>
      </c>
      <c r="I24" s="12">
        <f t="shared" ref="I24:I87" si="1">IFERROR(H24/E24,"n.a.")</f>
        <v>277.35418759780856</v>
      </c>
      <c r="J24" s="16">
        <f t="shared" ref="J24:J87" si="2">H24*(E$16/H$22)</f>
        <v>4932064.9128128476</v>
      </c>
      <c r="K24" s="21"/>
      <c r="L24" s="21">
        <v>-11384.717126323842</v>
      </c>
      <c r="M24" s="21">
        <v>-2621.9328926447779</v>
      </c>
      <c r="N24" s="21">
        <f>-$N$20*(J24/$E$16)</f>
        <v>-17.256801141302091</v>
      </c>
      <c r="O24" s="21">
        <f>SUM(L24:N24)</f>
        <v>-14023.906820109922</v>
      </c>
      <c r="P24" s="21"/>
      <c r="Q24" s="25">
        <f t="shared" ref="Q24:Q87" si="3">J24+O24</f>
        <v>4918041.0059927376</v>
      </c>
      <c r="R24" s="52">
        <v>0</v>
      </c>
      <c r="S24" s="53">
        <f>-$R$22*R24*Q24</f>
        <v>0</v>
      </c>
      <c r="T24" s="21">
        <f t="shared" ref="T24:T87" si="4">Q24+S24</f>
        <v>4918041.0059927376</v>
      </c>
      <c r="U24" s="13"/>
      <c r="V24" s="25">
        <v>0</v>
      </c>
      <c r="W24" s="21">
        <f t="shared" ref="W24:W87" si="5">T24+V24</f>
        <v>4918041.0059927376</v>
      </c>
      <c r="X24" s="13"/>
      <c r="Y24" s="21">
        <f>$W24/4</f>
        <v>1229510.2514981844</v>
      </c>
      <c r="Z24" s="21">
        <f t="shared" ref="Z24:AD39" si="6">$W24/4</f>
        <v>1229510.2514981844</v>
      </c>
      <c r="AA24" s="21">
        <f t="shared" si="6"/>
        <v>1229510.2514981844</v>
      </c>
      <c r="AB24" s="3"/>
      <c r="AC24" s="21">
        <f>$H24/$H$22*$E$18</f>
        <v>9910.8160110510689</v>
      </c>
      <c r="AD24" s="21">
        <f t="shared" si="6"/>
        <v>1229510.2514981844</v>
      </c>
      <c r="AE24" s="21">
        <f>AC24+AD24</f>
        <v>1239421.0675092356</v>
      </c>
    </row>
    <row r="25" spans="2:31" x14ac:dyDescent="0.3">
      <c r="B25" s="3">
        <v>20</v>
      </c>
      <c r="C25" s="17">
        <v>1</v>
      </c>
      <c r="D25" s="18" t="s">
        <v>12</v>
      </c>
      <c r="E25" s="20">
        <v>103854.72000000002</v>
      </c>
      <c r="F25" s="19">
        <v>69388824.069999993</v>
      </c>
      <c r="G25" s="19">
        <v>8922940.9799999986</v>
      </c>
      <c r="H25" s="19">
        <f t="shared" si="0"/>
        <v>60465883.089999996</v>
      </c>
      <c r="I25" s="12">
        <f t="shared" si="1"/>
        <v>582.21603303152699</v>
      </c>
      <c r="J25" s="16">
        <f t="shared" si="2"/>
        <v>29157508.049022328</v>
      </c>
      <c r="K25" s="21"/>
      <c r="L25" s="21">
        <v>-36646.445777434856</v>
      </c>
      <c r="M25" s="21">
        <v>8805.6970568224788</v>
      </c>
      <c r="N25" s="21">
        <f t="shared" ref="N25:N88" si="7">-$N$20*(J25/$E$16)</f>
        <v>-102.01920028885607</v>
      </c>
      <c r="O25" s="21">
        <f t="shared" ref="O25:O88" si="8">SUM(L25:N25)</f>
        <v>-27942.767920901231</v>
      </c>
      <c r="P25" s="21"/>
      <c r="Q25" s="25">
        <f t="shared" si="3"/>
        <v>29129565.281101428</v>
      </c>
      <c r="R25" s="52">
        <v>0</v>
      </c>
      <c r="S25" s="53">
        <f t="shared" ref="S25:S88" si="9">-$R$22*R25*Q25</f>
        <v>0</v>
      </c>
      <c r="T25" s="21">
        <f t="shared" si="4"/>
        <v>29129565.281101428</v>
      </c>
      <c r="U25" s="13"/>
      <c r="V25" s="25">
        <v>0</v>
      </c>
      <c r="W25" s="21">
        <f t="shared" si="5"/>
        <v>29129565.281101428</v>
      </c>
      <c r="X25" s="13"/>
      <c r="Y25" s="21">
        <f t="shared" ref="Y25:AD88" si="10">$W25/4</f>
        <v>7282391.320275357</v>
      </c>
      <c r="Z25" s="21">
        <f t="shared" si="6"/>
        <v>7282391.320275357</v>
      </c>
      <c r="AA25" s="21">
        <f t="shared" si="6"/>
        <v>7282391.320275357</v>
      </c>
      <c r="AB25" s="3"/>
      <c r="AC25" s="21">
        <f t="shared" ref="AC25:AC88" si="11">$H25/$H$22*$E$18</f>
        <v>58591.016688341457</v>
      </c>
      <c r="AD25" s="21">
        <f t="shared" si="6"/>
        <v>7282391.320275357</v>
      </c>
      <c r="AE25" s="21">
        <f t="shared" ref="AE25:AE88" si="12">AC25+AD25</f>
        <v>7340982.3369636983</v>
      </c>
    </row>
    <row r="26" spans="2:31" x14ac:dyDescent="0.3">
      <c r="B26" s="3">
        <v>50</v>
      </c>
      <c r="C26" s="17">
        <v>1</v>
      </c>
      <c r="D26" s="18" t="s">
        <v>13</v>
      </c>
      <c r="E26" s="20">
        <v>23188.6</v>
      </c>
      <c r="F26" s="19">
        <v>12234889.41</v>
      </c>
      <c r="G26" s="19">
        <v>2017716.84</v>
      </c>
      <c r="H26" s="19">
        <f t="shared" si="0"/>
        <v>10217172.57</v>
      </c>
      <c r="I26" s="12">
        <f t="shared" si="1"/>
        <v>440.61187695678052</v>
      </c>
      <c r="J26" s="16">
        <f t="shared" si="2"/>
        <v>4926865.7997536771</v>
      </c>
      <c r="K26" s="21"/>
      <c r="L26" s="21">
        <v>-10076.976580929011</v>
      </c>
      <c r="M26" s="21">
        <v>-1774.1018096311018</v>
      </c>
      <c r="N26" s="21">
        <f t="shared" si="7"/>
        <v>-17.238609965443846</v>
      </c>
      <c r="O26" s="21">
        <f t="shared" si="8"/>
        <v>-11868.317000525556</v>
      </c>
      <c r="P26" s="21"/>
      <c r="Q26" s="25">
        <f t="shared" si="3"/>
        <v>4914997.4827531511</v>
      </c>
      <c r="R26" s="52">
        <v>0</v>
      </c>
      <c r="S26" s="53">
        <f t="shared" si="9"/>
        <v>0</v>
      </c>
      <c r="T26" s="21">
        <f t="shared" si="4"/>
        <v>4914997.4827531511</v>
      </c>
      <c r="U26" s="13"/>
      <c r="V26" s="25">
        <v>0</v>
      </c>
      <c r="W26" s="21">
        <f t="shared" si="5"/>
        <v>4914997.4827531511</v>
      </c>
      <c r="X26" s="13"/>
      <c r="Y26" s="21">
        <f t="shared" si="10"/>
        <v>1228749.3706882878</v>
      </c>
      <c r="Z26" s="21">
        <f t="shared" si="6"/>
        <v>1228749.3706882878</v>
      </c>
      <c r="AA26" s="21">
        <f t="shared" si="6"/>
        <v>1228749.3706882878</v>
      </c>
      <c r="AB26" s="3"/>
      <c r="AC26" s="21">
        <f t="shared" si="11"/>
        <v>9900.3685709096717</v>
      </c>
      <c r="AD26" s="21">
        <f t="shared" si="6"/>
        <v>1228749.3706882878</v>
      </c>
      <c r="AE26" s="21">
        <f t="shared" si="12"/>
        <v>1238649.7392591974</v>
      </c>
    </row>
    <row r="27" spans="2:31" x14ac:dyDescent="0.3">
      <c r="B27" s="3">
        <v>97</v>
      </c>
      <c r="C27" s="17">
        <v>1</v>
      </c>
      <c r="D27" s="18" t="s">
        <v>14</v>
      </c>
      <c r="E27" s="20">
        <v>57594.14</v>
      </c>
      <c r="F27" s="19">
        <v>31289464.210000001</v>
      </c>
      <c r="G27" s="19">
        <v>4915762.76</v>
      </c>
      <c r="H27" s="19">
        <f t="shared" si="0"/>
        <v>26373701.450000003</v>
      </c>
      <c r="I27" s="12">
        <f t="shared" si="1"/>
        <v>457.92334862539843</v>
      </c>
      <c r="J27" s="16">
        <f t="shared" si="2"/>
        <v>12717773.61072007</v>
      </c>
      <c r="K27" s="21"/>
      <c r="L27" s="21">
        <v>-27846.680897980928</v>
      </c>
      <c r="M27" s="21">
        <v>-6605.4901622347534</v>
      </c>
      <c r="N27" s="21">
        <f t="shared" si="7"/>
        <v>-44.498216069733154</v>
      </c>
      <c r="O27" s="21">
        <f t="shared" si="8"/>
        <v>-34496.669276285415</v>
      </c>
      <c r="P27" s="21"/>
      <c r="Q27" s="25">
        <f t="shared" si="3"/>
        <v>12683276.941443784</v>
      </c>
      <c r="R27" s="52">
        <v>0</v>
      </c>
      <c r="S27" s="53">
        <f t="shared" si="9"/>
        <v>0</v>
      </c>
      <c r="T27" s="21">
        <f t="shared" si="4"/>
        <v>12683276.941443784</v>
      </c>
      <c r="U27" s="13"/>
      <c r="V27" s="25">
        <v>0</v>
      </c>
      <c r="W27" s="21">
        <f t="shared" si="5"/>
        <v>12683276.941443784</v>
      </c>
      <c r="X27" s="13"/>
      <c r="Y27" s="21">
        <f t="shared" si="10"/>
        <v>3170819.235360946</v>
      </c>
      <c r="Z27" s="21">
        <f t="shared" si="6"/>
        <v>3170819.235360946</v>
      </c>
      <c r="AA27" s="21">
        <f t="shared" si="6"/>
        <v>3170819.235360946</v>
      </c>
      <c r="AB27" s="3"/>
      <c r="AC27" s="21">
        <f t="shared" si="11"/>
        <v>25555.9317556026</v>
      </c>
      <c r="AD27" s="21">
        <f t="shared" si="6"/>
        <v>3170819.235360946</v>
      </c>
      <c r="AE27" s="21">
        <f t="shared" si="12"/>
        <v>3196375.1671165489</v>
      </c>
    </row>
    <row r="28" spans="2:31" x14ac:dyDescent="0.3">
      <c r="B28" s="3">
        <v>172</v>
      </c>
      <c r="C28" s="17">
        <v>1</v>
      </c>
      <c r="D28" s="18" t="s">
        <v>15</v>
      </c>
      <c r="E28" s="20">
        <v>31467.38</v>
      </c>
      <c r="F28" s="19">
        <v>16470478.08</v>
      </c>
      <c r="G28" s="19">
        <v>2082958.0499999998</v>
      </c>
      <c r="H28" s="19">
        <f t="shared" si="0"/>
        <v>14387520.030000001</v>
      </c>
      <c r="I28" s="12">
        <f t="shared" si="1"/>
        <v>457.22014447977557</v>
      </c>
      <c r="J28" s="16">
        <f t="shared" si="2"/>
        <v>6937866.6057979679</v>
      </c>
      <c r="K28" s="21"/>
      <c r="L28" s="21">
        <v>-14845.227182037197</v>
      </c>
      <c r="M28" s="21">
        <v>-3271.8781184740365</v>
      </c>
      <c r="N28" s="21">
        <f t="shared" si="7"/>
        <v>-24.274900366802843</v>
      </c>
      <c r="O28" s="21">
        <f t="shared" si="8"/>
        <v>-18141.380200878037</v>
      </c>
      <c r="P28" s="21"/>
      <c r="Q28" s="25">
        <f t="shared" si="3"/>
        <v>6919725.2255970901</v>
      </c>
      <c r="R28" s="52">
        <v>0</v>
      </c>
      <c r="S28" s="53">
        <f t="shared" si="9"/>
        <v>0</v>
      </c>
      <c r="T28" s="21">
        <f t="shared" si="4"/>
        <v>6919725.2255970901</v>
      </c>
      <c r="U28" s="13"/>
      <c r="V28" s="25">
        <v>0</v>
      </c>
      <c r="W28" s="21">
        <f t="shared" si="5"/>
        <v>6919725.2255970901</v>
      </c>
      <c r="X28" s="13"/>
      <c r="Y28" s="21">
        <f t="shared" si="10"/>
        <v>1729931.3063992725</v>
      </c>
      <c r="Z28" s="21">
        <f t="shared" si="6"/>
        <v>1729931.3063992725</v>
      </c>
      <c r="AA28" s="21">
        <f t="shared" si="6"/>
        <v>1729931.3063992725</v>
      </c>
      <c r="AB28" s="3"/>
      <c r="AC28" s="21">
        <f t="shared" si="11"/>
        <v>13941.406014476801</v>
      </c>
      <c r="AD28" s="21">
        <f t="shared" si="6"/>
        <v>1729931.3063992725</v>
      </c>
      <c r="AE28" s="21">
        <f t="shared" si="12"/>
        <v>1743872.7124137494</v>
      </c>
    </row>
    <row r="29" spans="2:31" x14ac:dyDescent="0.3">
      <c r="B29" s="3">
        <v>270</v>
      </c>
      <c r="C29" s="17">
        <v>1</v>
      </c>
      <c r="D29" s="18" t="s">
        <v>16</v>
      </c>
      <c r="E29" s="20">
        <v>76782.87</v>
      </c>
      <c r="F29" s="19">
        <v>38388637.640000001</v>
      </c>
      <c r="G29" s="19">
        <v>185109.55</v>
      </c>
      <c r="H29" s="19">
        <f t="shared" si="0"/>
        <v>38203528.090000004</v>
      </c>
      <c r="I29" s="12">
        <f t="shared" si="1"/>
        <v>497.55274959115235</v>
      </c>
      <c r="J29" s="16">
        <f t="shared" si="2"/>
        <v>18422284.118917443</v>
      </c>
      <c r="K29" s="21"/>
      <c r="L29" s="21">
        <v>-46558.583805862814</v>
      </c>
      <c r="M29" s="21">
        <v>890.39664436876774</v>
      </c>
      <c r="N29" s="21">
        <f t="shared" si="7"/>
        <v>-64.457726982229872</v>
      </c>
      <c r="O29" s="21">
        <f t="shared" si="8"/>
        <v>-45732.644888476279</v>
      </c>
      <c r="P29" s="21"/>
      <c r="Q29" s="25">
        <f t="shared" si="3"/>
        <v>18376551.474028967</v>
      </c>
      <c r="R29" s="52">
        <v>0</v>
      </c>
      <c r="S29" s="53">
        <f t="shared" si="9"/>
        <v>0</v>
      </c>
      <c r="T29" s="21">
        <f>Q29+S29</f>
        <v>18376551.474028967</v>
      </c>
      <c r="U29" s="13"/>
      <c r="V29" s="25">
        <v>239196.07799999998</v>
      </c>
      <c r="W29" s="21">
        <f>T29+V29</f>
        <v>18615747.552028969</v>
      </c>
      <c r="X29" s="13"/>
      <c r="Y29" s="21">
        <f t="shared" si="10"/>
        <v>4653936.8880072422</v>
      </c>
      <c r="Z29" s="21">
        <f t="shared" si="6"/>
        <v>4653936.8880072422</v>
      </c>
      <c r="AA29" s="21">
        <f t="shared" si="6"/>
        <v>4653936.8880072422</v>
      </c>
      <c r="AB29" s="3"/>
      <c r="AC29" s="21">
        <f t="shared" si="11"/>
        <v>37018.950811369221</v>
      </c>
      <c r="AD29" s="21">
        <f t="shared" si="6"/>
        <v>4653936.8880072422</v>
      </c>
      <c r="AE29" s="21">
        <f t="shared" si="12"/>
        <v>4690955.8388186116</v>
      </c>
    </row>
    <row r="30" spans="2:31" x14ac:dyDescent="0.3">
      <c r="B30" s="3">
        <v>6</v>
      </c>
      <c r="C30" s="17">
        <v>2</v>
      </c>
      <c r="D30" s="18" t="s">
        <v>17</v>
      </c>
      <c r="E30" s="20">
        <v>41369.72</v>
      </c>
      <c r="F30" s="19">
        <v>19519817.030000001</v>
      </c>
      <c r="G30" s="19">
        <v>3436612.88</v>
      </c>
      <c r="H30" s="19">
        <f t="shared" si="0"/>
        <v>16083204.150000002</v>
      </c>
      <c r="I30" s="12">
        <f t="shared" si="1"/>
        <v>388.76753698115436</v>
      </c>
      <c r="J30" s="16">
        <f t="shared" si="2"/>
        <v>7755549.5842125537</v>
      </c>
      <c r="K30" s="21"/>
      <c r="L30" s="21">
        <v>-18011.105205883272</v>
      </c>
      <c r="M30" s="21">
        <v>-3716.723883735016</v>
      </c>
      <c r="N30" s="21">
        <f t="shared" si="7"/>
        <v>-27.135891210307491</v>
      </c>
      <c r="O30" s="21">
        <f t="shared" si="8"/>
        <v>-21754.964980828594</v>
      </c>
      <c r="P30" s="21"/>
      <c r="Q30" s="25">
        <f t="shared" si="3"/>
        <v>7733794.6192317251</v>
      </c>
      <c r="R30" s="52">
        <v>0</v>
      </c>
      <c r="S30" s="53">
        <f t="shared" si="9"/>
        <v>0</v>
      </c>
      <c r="T30" s="21">
        <f t="shared" si="4"/>
        <v>7733794.6192317251</v>
      </c>
      <c r="U30" s="13"/>
      <c r="V30" s="25">
        <v>0</v>
      </c>
      <c r="W30" s="21">
        <f t="shared" si="5"/>
        <v>7733794.6192317251</v>
      </c>
      <c r="X30" s="13"/>
      <c r="Y30" s="21">
        <f t="shared" si="10"/>
        <v>1933448.6548079313</v>
      </c>
      <c r="Z30" s="21">
        <f t="shared" si="6"/>
        <v>1933448.6548079313</v>
      </c>
      <c r="AA30" s="21">
        <f t="shared" si="6"/>
        <v>1933448.6548079313</v>
      </c>
      <c r="AB30" s="3"/>
      <c r="AC30" s="21">
        <f t="shared" si="11"/>
        <v>15584.512035523347</v>
      </c>
      <c r="AD30" s="21">
        <f t="shared" si="6"/>
        <v>1933448.6548079313</v>
      </c>
      <c r="AE30" s="21">
        <f t="shared" si="12"/>
        <v>1949033.1668434546</v>
      </c>
    </row>
    <row r="31" spans="2:31" x14ac:dyDescent="0.3">
      <c r="B31" s="3">
        <v>18</v>
      </c>
      <c r="C31" s="17">
        <v>2</v>
      </c>
      <c r="D31" s="18" t="s">
        <v>18</v>
      </c>
      <c r="E31" s="20">
        <v>18591.03</v>
      </c>
      <c r="F31" s="19">
        <v>9886547.7300000004</v>
      </c>
      <c r="G31" s="19">
        <v>2290745.2799999998</v>
      </c>
      <c r="H31" s="19">
        <f t="shared" si="0"/>
        <v>7595802.4500000011</v>
      </c>
      <c r="I31" s="12">
        <f t="shared" si="1"/>
        <v>408.57351367837077</v>
      </c>
      <c r="J31" s="16">
        <f t="shared" si="2"/>
        <v>3662803.8780977731</v>
      </c>
      <c r="K31" s="21"/>
      <c r="L31" s="21">
        <v>-8364.0557064991444</v>
      </c>
      <c r="M31" s="21">
        <v>-1361.0208154665306</v>
      </c>
      <c r="N31" s="21">
        <f t="shared" si="7"/>
        <v>-12.81578390822</v>
      </c>
      <c r="O31" s="21">
        <f t="shared" si="8"/>
        <v>-9737.8923058738947</v>
      </c>
      <c r="P31" s="21"/>
      <c r="Q31" s="25">
        <f t="shared" si="3"/>
        <v>3653065.9857918993</v>
      </c>
      <c r="R31" s="52">
        <v>0</v>
      </c>
      <c r="S31" s="53">
        <f t="shared" si="9"/>
        <v>0</v>
      </c>
      <c r="T31" s="21">
        <f t="shared" si="4"/>
        <v>3653065.9857918993</v>
      </c>
      <c r="U31" s="13"/>
      <c r="V31" s="25">
        <v>0</v>
      </c>
      <c r="W31" s="21">
        <f t="shared" si="5"/>
        <v>3653065.9857918993</v>
      </c>
      <c r="X31" s="13"/>
      <c r="Y31" s="21">
        <f t="shared" si="10"/>
        <v>913266.49644797482</v>
      </c>
      <c r="Z31" s="21">
        <f t="shared" si="6"/>
        <v>913266.49644797482</v>
      </c>
      <c r="AA31" s="21">
        <f t="shared" si="6"/>
        <v>913266.49644797482</v>
      </c>
      <c r="AB31" s="3"/>
      <c r="AC31" s="21">
        <f t="shared" si="11"/>
        <v>7360.2793073718913</v>
      </c>
      <c r="AD31" s="21">
        <f t="shared" si="6"/>
        <v>913266.49644797482</v>
      </c>
      <c r="AE31" s="21">
        <f t="shared" si="12"/>
        <v>920626.77575534675</v>
      </c>
    </row>
    <row r="32" spans="2:31" x14ac:dyDescent="0.3">
      <c r="B32" s="3">
        <v>53</v>
      </c>
      <c r="C32" s="17">
        <v>2</v>
      </c>
      <c r="D32" s="18" t="s">
        <v>19</v>
      </c>
      <c r="E32" s="20">
        <v>33206.550000000003</v>
      </c>
      <c r="F32" s="19">
        <v>11294897.619999999</v>
      </c>
      <c r="G32" s="19">
        <v>2925233.89</v>
      </c>
      <c r="H32" s="19">
        <f t="shared" si="0"/>
        <v>8369663.7299999986</v>
      </c>
      <c r="I32" s="12">
        <f t="shared" si="1"/>
        <v>252.04857866896737</v>
      </c>
      <c r="J32" s="16">
        <f t="shared" si="2"/>
        <v>4035970.7839187239</v>
      </c>
      <c r="K32" s="21"/>
      <c r="L32" s="21">
        <v>-10009.249504474923</v>
      </c>
      <c r="M32" s="21">
        <v>-2049.7266084067523</v>
      </c>
      <c r="N32" s="21">
        <f t="shared" si="7"/>
        <v>-14.121457535819214</v>
      </c>
      <c r="O32" s="21">
        <f t="shared" si="8"/>
        <v>-12073.097570417494</v>
      </c>
      <c r="P32" s="21"/>
      <c r="Q32" s="25">
        <f t="shared" si="3"/>
        <v>4023897.6863483065</v>
      </c>
      <c r="R32" s="52">
        <v>0</v>
      </c>
      <c r="S32" s="53">
        <f t="shared" si="9"/>
        <v>0</v>
      </c>
      <c r="T32" s="21">
        <f t="shared" si="4"/>
        <v>4023897.6863483065</v>
      </c>
      <c r="U32" s="13"/>
      <c r="V32" s="25">
        <v>0</v>
      </c>
      <c r="W32" s="21">
        <f t="shared" si="5"/>
        <v>4023897.6863483065</v>
      </c>
      <c r="X32" s="13"/>
      <c r="Y32" s="21">
        <f t="shared" si="10"/>
        <v>1005974.4215870766</v>
      </c>
      <c r="Z32" s="21">
        <f t="shared" si="6"/>
        <v>1005974.4215870766</v>
      </c>
      <c r="AA32" s="21">
        <f t="shared" si="6"/>
        <v>1005974.4215870766</v>
      </c>
      <c r="AB32" s="3"/>
      <c r="AC32" s="21">
        <f t="shared" si="11"/>
        <v>8110.1454608762269</v>
      </c>
      <c r="AD32" s="21">
        <f t="shared" si="6"/>
        <v>1005974.4215870766</v>
      </c>
      <c r="AE32" s="21">
        <f t="shared" si="12"/>
        <v>1014084.5670479528</v>
      </c>
    </row>
    <row r="33" spans="2:31" x14ac:dyDescent="0.3">
      <c r="B33" s="3">
        <v>335</v>
      </c>
      <c r="C33" s="17">
        <v>2</v>
      </c>
      <c r="D33" s="18" t="s">
        <v>20</v>
      </c>
      <c r="E33" s="20">
        <v>26354.27</v>
      </c>
      <c r="F33" s="19">
        <v>14716877.939999999</v>
      </c>
      <c r="G33" s="19">
        <v>2164273.0699999998</v>
      </c>
      <c r="H33" s="19">
        <f t="shared" si="0"/>
        <v>12552604.869999999</v>
      </c>
      <c r="I33" s="12">
        <f t="shared" si="1"/>
        <v>476.30250695617821</v>
      </c>
      <c r="J33" s="16">
        <f t="shared" si="2"/>
        <v>6053044.4414157961</v>
      </c>
      <c r="K33" s="21"/>
      <c r="L33" s="21">
        <v>54563.965682028793</v>
      </c>
      <c r="M33" s="21">
        <v>-1958.3155793002807</v>
      </c>
      <c r="N33" s="21">
        <f t="shared" si="7"/>
        <v>-21.1789962361633</v>
      </c>
      <c r="O33" s="21">
        <f t="shared" si="8"/>
        <v>52584.471106492347</v>
      </c>
      <c r="P33" s="21"/>
      <c r="Q33" s="25">
        <f t="shared" si="3"/>
        <v>6105628.912522288</v>
      </c>
      <c r="R33" s="52">
        <v>0</v>
      </c>
      <c r="S33" s="53">
        <f t="shared" si="9"/>
        <v>0</v>
      </c>
      <c r="T33" s="21">
        <f t="shared" si="4"/>
        <v>6105628.912522288</v>
      </c>
      <c r="U33" s="13"/>
      <c r="V33" s="25">
        <v>0</v>
      </c>
      <c r="W33" s="21">
        <f t="shared" si="5"/>
        <v>6105628.912522288</v>
      </c>
      <c r="X33" s="13"/>
      <c r="Y33" s="21">
        <f t="shared" si="10"/>
        <v>1526407.228130572</v>
      </c>
      <c r="Z33" s="21">
        <f t="shared" si="6"/>
        <v>1526407.228130572</v>
      </c>
      <c r="AA33" s="21">
        <f t="shared" si="6"/>
        <v>1526407.228130572</v>
      </c>
      <c r="AB33" s="3"/>
      <c r="AC33" s="21">
        <f t="shared" si="11"/>
        <v>12163.386092048326</v>
      </c>
      <c r="AD33" s="21">
        <f t="shared" si="6"/>
        <v>1526407.228130572</v>
      </c>
      <c r="AE33" s="21">
        <f t="shared" si="12"/>
        <v>1538570.6142226204</v>
      </c>
    </row>
    <row r="34" spans="2:31" x14ac:dyDescent="0.3">
      <c r="B34" s="3">
        <v>357</v>
      </c>
      <c r="C34" s="17">
        <v>2</v>
      </c>
      <c r="D34" s="18" t="s">
        <v>21</v>
      </c>
      <c r="E34" s="20">
        <v>35944.75</v>
      </c>
      <c r="F34" s="19">
        <v>15651927.32</v>
      </c>
      <c r="G34" s="19">
        <v>3863038.7800000003</v>
      </c>
      <c r="H34" s="19">
        <f t="shared" si="0"/>
        <v>11788888.539999999</v>
      </c>
      <c r="I34" s="12">
        <f t="shared" si="1"/>
        <v>327.97247275332279</v>
      </c>
      <c r="J34" s="16">
        <f t="shared" si="2"/>
        <v>5684769.5746450573</v>
      </c>
      <c r="K34" s="21"/>
      <c r="L34" s="21">
        <v>-12560.403439799324</v>
      </c>
      <c r="M34" s="21">
        <v>-2235.9663644200191</v>
      </c>
      <c r="N34" s="21">
        <f t="shared" si="7"/>
        <v>-19.890439363221084</v>
      </c>
      <c r="O34" s="21">
        <f t="shared" si="8"/>
        <v>-14816.260243582565</v>
      </c>
      <c r="P34" s="21"/>
      <c r="Q34" s="25">
        <f t="shared" si="3"/>
        <v>5669953.3144014748</v>
      </c>
      <c r="R34" s="52">
        <v>0</v>
      </c>
      <c r="S34" s="53">
        <f t="shared" si="9"/>
        <v>0</v>
      </c>
      <c r="T34" s="21">
        <f t="shared" si="4"/>
        <v>5669953.3144014748</v>
      </c>
      <c r="U34" s="13"/>
      <c r="V34" s="25">
        <v>0</v>
      </c>
      <c r="W34" s="21">
        <f t="shared" si="5"/>
        <v>5669953.3144014748</v>
      </c>
      <c r="X34" s="13"/>
      <c r="Y34" s="21">
        <f t="shared" si="10"/>
        <v>1417488.3286003687</v>
      </c>
      <c r="Z34" s="21">
        <f t="shared" si="6"/>
        <v>1417488.3286003687</v>
      </c>
      <c r="AA34" s="21">
        <f t="shared" si="6"/>
        <v>1417488.3286003687</v>
      </c>
      <c r="AB34" s="3"/>
      <c r="AC34" s="21">
        <f t="shared" si="11"/>
        <v>11423.350323951039</v>
      </c>
      <c r="AD34" s="21">
        <f t="shared" si="6"/>
        <v>1417488.3286003687</v>
      </c>
      <c r="AE34" s="21">
        <f t="shared" si="12"/>
        <v>1428911.6789243198</v>
      </c>
    </row>
    <row r="35" spans="2:31" x14ac:dyDescent="0.3">
      <c r="B35" s="3">
        <v>441</v>
      </c>
      <c r="C35" s="17">
        <v>2</v>
      </c>
      <c r="D35" s="18" t="s">
        <v>22</v>
      </c>
      <c r="E35" s="20">
        <v>60398.659999999996</v>
      </c>
      <c r="F35" s="19">
        <v>22593726.120000001</v>
      </c>
      <c r="G35" s="19">
        <v>6993295.8300000001</v>
      </c>
      <c r="H35" s="19">
        <f t="shared" si="0"/>
        <v>15600430.290000001</v>
      </c>
      <c r="I35" s="12">
        <f t="shared" si="1"/>
        <v>258.29099999900666</v>
      </c>
      <c r="J35" s="16">
        <f t="shared" si="2"/>
        <v>7522749.1686814418</v>
      </c>
      <c r="K35" s="21"/>
      <c r="L35" s="21">
        <v>-16987.855205585249</v>
      </c>
      <c r="M35" s="21">
        <v>-3207.2240822250023</v>
      </c>
      <c r="N35" s="21">
        <f t="shared" si="7"/>
        <v>-26.321345873323736</v>
      </c>
      <c r="O35" s="21">
        <f t="shared" si="8"/>
        <v>-20221.400633683574</v>
      </c>
      <c r="P35" s="21"/>
      <c r="Q35" s="25">
        <f t="shared" si="3"/>
        <v>7502527.7680477584</v>
      </c>
      <c r="R35" s="52">
        <v>0</v>
      </c>
      <c r="S35" s="53">
        <f t="shared" si="9"/>
        <v>0</v>
      </c>
      <c r="T35" s="21">
        <f t="shared" si="4"/>
        <v>7502527.7680477584</v>
      </c>
      <c r="U35" s="13"/>
      <c r="V35" s="25">
        <v>0</v>
      </c>
      <c r="W35" s="21">
        <f t="shared" si="5"/>
        <v>7502527.7680477584</v>
      </c>
      <c r="X35" s="13"/>
      <c r="Y35" s="21">
        <f t="shared" si="10"/>
        <v>1875631.9420119396</v>
      </c>
      <c r="Z35" s="21">
        <f t="shared" si="6"/>
        <v>1875631.9420119396</v>
      </c>
      <c r="AA35" s="21">
        <f t="shared" si="6"/>
        <v>1875631.9420119396</v>
      </c>
      <c r="AB35" s="3"/>
      <c r="AC35" s="21">
        <f t="shared" si="11"/>
        <v>15116.707550705805</v>
      </c>
      <c r="AD35" s="21">
        <f t="shared" si="6"/>
        <v>1875631.9420119396</v>
      </c>
      <c r="AE35" s="21">
        <f t="shared" si="12"/>
        <v>1890748.6495626455</v>
      </c>
    </row>
    <row r="36" spans="2:31" x14ac:dyDescent="0.3">
      <c r="B36" s="3">
        <v>14</v>
      </c>
      <c r="C36" s="17">
        <v>3</v>
      </c>
      <c r="D36" s="18" t="s">
        <v>23</v>
      </c>
      <c r="E36" s="20">
        <v>12206.42</v>
      </c>
      <c r="F36" s="19">
        <v>2668581.5</v>
      </c>
      <c r="G36" s="19">
        <v>102438.22</v>
      </c>
      <c r="H36" s="19">
        <f t="shared" si="0"/>
        <v>2566143.2799999998</v>
      </c>
      <c r="I36" s="12">
        <f t="shared" si="1"/>
        <v>210.22898441967422</v>
      </c>
      <c r="J36" s="16">
        <f t="shared" si="2"/>
        <v>1237430.7546319268</v>
      </c>
      <c r="K36" s="21"/>
      <c r="L36" s="21">
        <v>1880.1821025158279</v>
      </c>
      <c r="M36" s="21">
        <v>958.10170781495981</v>
      </c>
      <c r="N36" s="21">
        <f t="shared" si="7"/>
        <v>-4.3296462711468866</v>
      </c>
      <c r="O36" s="21">
        <f t="shared" si="8"/>
        <v>2833.9541640596408</v>
      </c>
      <c r="P36" s="21"/>
      <c r="Q36" s="25">
        <f t="shared" si="3"/>
        <v>1240264.7087959864</v>
      </c>
      <c r="R36" s="52">
        <v>0</v>
      </c>
      <c r="S36" s="53">
        <f t="shared" si="9"/>
        <v>0</v>
      </c>
      <c r="T36" s="21">
        <f t="shared" si="4"/>
        <v>1240264.7087959864</v>
      </c>
      <c r="U36" s="13"/>
      <c r="V36" s="25">
        <v>5736.9840000000004</v>
      </c>
      <c r="W36" s="21">
        <f t="shared" si="5"/>
        <v>1246001.6927959863</v>
      </c>
      <c r="X36" s="13"/>
      <c r="Y36" s="21">
        <f t="shared" si="10"/>
        <v>311500.42319899658</v>
      </c>
      <c r="Z36" s="21">
        <f t="shared" si="6"/>
        <v>311500.42319899658</v>
      </c>
      <c r="AA36" s="21">
        <f t="shared" si="6"/>
        <v>311500.42319899658</v>
      </c>
      <c r="AB36" s="3"/>
      <c r="AC36" s="21">
        <f t="shared" si="11"/>
        <v>2486.5748428640914</v>
      </c>
      <c r="AD36" s="21">
        <f t="shared" si="6"/>
        <v>311500.42319899658</v>
      </c>
      <c r="AE36" s="21">
        <f t="shared" si="12"/>
        <v>313986.99804186064</v>
      </c>
    </row>
    <row r="37" spans="2:31" x14ac:dyDescent="0.3">
      <c r="B37" s="3">
        <v>36</v>
      </c>
      <c r="C37" s="17">
        <v>3</v>
      </c>
      <c r="D37" s="18" t="s">
        <v>24</v>
      </c>
      <c r="E37" s="20">
        <v>4378.0899999999992</v>
      </c>
      <c r="F37" s="19">
        <v>7032628.79</v>
      </c>
      <c r="G37" s="19">
        <v>586758.02</v>
      </c>
      <c r="H37" s="19">
        <f t="shared" si="0"/>
        <v>6445870.7699999996</v>
      </c>
      <c r="I37" s="12">
        <f t="shared" si="1"/>
        <v>1472.3020243987676</v>
      </c>
      <c r="J37" s="16">
        <f t="shared" si="2"/>
        <v>3108290.4814188625</v>
      </c>
      <c r="K37" s="21"/>
      <c r="L37" s="21">
        <v>-15372.120051702019</v>
      </c>
      <c r="M37" s="21">
        <v>-1064.4741439961363</v>
      </c>
      <c r="N37" s="21">
        <f t="shared" si="7"/>
        <v>-10.875597072516234</v>
      </c>
      <c r="O37" s="21">
        <f t="shared" si="8"/>
        <v>-16447.469792770673</v>
      </c>
      <c r="P37" s="21"/>
      <c r="Q37" s="25">
        <f t="shared" si="3"/>
        <v>3091843.0116260918</v>
      </c>
      <c r="R37" s="52">
        <v>0</v>
      </c>
      <c r="S37" s="53">
        <f t="shared" si="9"/>
        <v>0</v>
      </c>
      <c r="T37" s="21">
        <f t="shared" si="4"/>
        <v>3091843.0116260918</v>
      </c>
      <c r="U37" s="13"/>
      <c r="V37" s="25">
        <v>0</v>
      </c>
      <c r="W37" s="21">
        <f t="shared" si="5"/>
        <v>3091843.0116260918</v>
      </c>
      <c r="X37" s="13"/>
      <c r="Y37" s="21">
        <f t="shared" si="10"/>
        <v>772960.75290652295</v>
      </c>
      <c r="Z37" s="21">
        <f t="shared" si="6"/>
        <v>772960.75290652295</v>
      </c>
      <c r="AA37" s="21">
        <f t="shared" si="6"/>
        <v>772960.75290652295</v>
      </c>
      <c r="AB37" s="3"/>
      <c r="AC37" s="21">
        <f t="shared" si="11"/>
        <v>6246.0035735163583</v>
      </c>
      <c r="AD37" s="21">
        <f t="shared" si="6"/>
        <v>772960.75290652295</v>
      </c>
      <c r="AE37" s="21">
        <f t="shared" si="12"/>
        <v>779206.75648003933</v>
      </c>
    </row>
    <row r="38" spans="2:31" x14ac:dyDescent="0.3">
      <c r="B38" s="3">
        <v>55</v>
      </c>
      <c r="C38" s="17">
        <v>3</v>
      </c>
      <c r="D38" s="18" t="s">
        <v>25</v>
      </c>
      <c r="E38" s="20">
        <v>3576.87</v>
      </c>
      <c r="F38" s="19">
        <v>1491046.76</v>
      </c>
      <c r="G38" s="19">
        <v>64044.21</v>
      </c>
      <c r="H38" s="19">
        <f t="shared" si="0"/>
        <v>1427002.55</v>
      </c>
      <c r="I38" s="12">
        <f t="shared" si="1"/>
        <v>398.95286940816976</v>
      </c>
      <c r="J38" s="16">
        <f t="shared" si="2"/>
        <v>688120.9073829205</v>
      </c>
      <c r="K38" s="21"/>
      <c r="L38" s="21">
        <v>-1497.0561409901129</v>
      </c>
      <c r="M38" s="21">
        <v>-351.91528915020172</v>
      </c>
      <c r="N38" s="21">
        <f t="shared" si="7"/>
        <v>-2.4076661337182226</v>
      </c>
      <c r="O38" s="21">
        <f t="shared" si="8"/>
        <v>-1851.3790962740329</v>
      </c>
      <c r="P38" s="21"/>
      <c r="Q38" s="25">
        <f t="shared" si="3"/>
        <v>686269.52828664647</v>
      </c>
      <c r="R38" s="52">
        <v>0</v>
      </c>
      <c r="S38" s="53">
        <f t="shared" si="9"/>
        <v>0</v>
      </c>
      <c r="T38" s="21">
        <f t="shared" si="4"/>
        <v>686269.52828664647</v>
      </c>
      <c r="U38" s="13"/>
      <c r="V38" s="25">
        <v>0</v>
      </c>
      <c r="W38" s="21">
        <f t="shared" si="5"/>
        <v>686269.52828664647</v>
      </c>
      <c r="X38" s="13"/>
      <c r="Y38" s="21">
        <f t="shared" si="10"/>
        <v>171567.38207166162</v>
      </c>
      <c r="Z38" s="21">
        <f t="shared" si="6"/>
        <v>171567.38207166162</v>
      </c>
      <c r="AA38" s="21">
        <f t="shared" si="6"/>
        <v>171567.38207166162</v>
      </c>
      <c r="AB38" s="3"/>
      <c r="AC38" s="21">
        <f t="shared" si="11"/>
        <v>1382.7554638854413</v>
      </c>
      <c r="AD38" s="21">
        <f t="shared" si="6"/>
        <v>171567.38207166162</v>
      </c>
      <c r="AE38" s="21">
        <f t="shared" si="12"/>
        <v>172950.13753554705</v>
      </c>
    </row>
    <row r="39" spans="2:31" x14ac:dyDescent="0.3">
      <c r="B39" s="3">
        <v>103</v>
      </c>
      <c r="C39" s="17">
        <v>3</v>
      </c>
      <c r="D39" s="18" t="s">
        <v>26</v>
      </c>
      <c r="E39" s="20">
        <v>4188.0400000000009</v>
      </c>
      <c r="F39" s="19">
        <v>1975311.14</v>
      </c>
      <c r="G39" s="19">
        <v>318215.14999999991</v>
      </c>
      <c r="H39" s="19">
        <f t="shared" si="0"/>
        <v>1657095.99</v>
      </c>
      <c r="I39" s="12">
        <f t="shared" si="1"/>
        <v>395.67339137162003</v>
      </c>
      <c r="J39" s="16">
        <f t="shared" si="2"/>
        <v>799075.23378945538</v>
      </c>
      <c r="K39" s="21"/>
      <c r="L39" s="21">
        <v>-1555.117957686889</v>
      </c>
      <c r="M39" s="21">
        <v>-234.35613342939178</v>
      </c>
      <c r="N39" s="21">
        <f t="shared" si="7"/>
        <v>-2.7958842087866422</v>
      </c>
      <c r="O39" s="21">
        <f t="shared" si="8"/>
        <v>-1792.2699753250674</v>
      </c>
      <c r="P39" s="21"/>
      <c r="Q39" s="25">
        <f t="shared" si="3"/>
        <v>797282.96381413029</v>
      </c>
      <c r="R39" s="52">
        <v>0</v>
      </c>
      <c r="S39" s="53">
        <f t="shared" si="9"/>
        <v>0</v>
      </c>
      <c r="T39" s="21">
        <f t="shared" si="4"/>
        <v>797282.96381413029</v>
      </c>
      <c r="U39" s="13"/>
      <c r="V39" s="25">
        <v>0</v>
      </c>
      <c r="W39" s="21">
        <f t="shared" si="5"/>
        <v>797282.96381413029</v>
      </c>
      <c r="X39" s="13"/>
      <c r="Y39" s="21">
        <f t="shared" si="10"/>
        <v>199320.74095353257</v>
      </c>
      <c r="Z39" s="21">
        <f t="shared" si="6"/>
        <v>199320.74095353257</v>
      </c>
      <c r="AA39" s="21">
        <f t="shared" si="6"/>
        <v>199320.74095353257</v>
      </c>
      <c r="AB39" s="3"/>
      <c r="AC39" s="21">
        <f t="shared" si="11"/>
        <v>1605.714393681465</v>
      </c>
      <c r="AD39" s="21">
        <f t="shared" si="6"/>
        <v>199320.74095353257</v>
      </c>
      <c r="AE39" s="21">
        <f t="shared" si="12"/>
        <v>200926.45534721404</v>
      </c>
    </row>
    <row r="40" spans="2:31" x14ac:dyDescent="0.3">
      <c r="B40" s="3">
        <v>123</v>
      </c>
      <c r="C40" s="17">
        <v>3</v>
      </c>
      <c r="D40" s="18" t="s">
        <v>27</v>
      </c>
      <c r="E40" s="20">
        <v>6909.68</v>
      </c>
      <c r="F40" s="19">
        <v>3047030.47</v>
      </c>
      <c r="G40" s="19">
        <v>176619</v>
      </c>
      <c r="H40" s="19">
        <f t="shared" si="0"/>
        <v>2870411.47</v>
      </c>
      <c r="I40" s="12">
        <f t="shared" si="1"/>
        <v>415.41887178566884</v>
      </c>
      <c r="J40" s="16">
        <f t="shared" si="2"/>
        <v>1384153.1995151255</v>
      </c>
      <c r="K40" s="21"/>
      <c r="L40" s="21">
        <v>-2788.4326224082615</v>
      </c>
      <c r="M40" s="21">
        <v>-353.60805131855886</v>
      </c>
      <c r="N40" s="21">
        <f t="shared" si="7"/>
        <v>-4.8430134102811104</v>
      </c>
      <c r="O40" s="21">
        <f t="shared" si="8"/>
        <v>-3146.8836871371013</v>
      </c>
      <c r="P40" s="21"/>
      <c r="Q40" s="25">
        <f t="shared" si="3"/>
        <v>1381006.3158279883</v>
      </c>
      <c r="R40" s="52">
        <v>0</v>
      </c>
      <c r="S40" s="53">
        <f t="shared" si="9"/>
        <v>0</v>
      </c>
      <c r="T40" s="21">
        <f t="shared" si="4"/>
        <v>1381006.3158279883</v>
      </c>
      <c r="U40" s="13"/>
      <c r="V40" s="25">
        <v>0</v>
      </c>
      <c r="W40" s="21">
        <f t="shared" si="5"/>
        <v>1381006.3158279883</v>
      </c>
      <c r="X40" s="13"/>
      <c r="Y40" s="21">
        <f t="shared" si="10"/>
        <v>345251.57895699708</v>
      </c>
      <c r="Z40" s="21">
        <f t="shared" si="10"/>
        <v>345251.57895699708</v>
      </c>
      <c r="AA40" s="21">
        <f t="shared" si="10"/>
        <v>345251.57895699708</v>
      </c>
      <c r="AB40" s="3"/>
      <c r="AC40" s="21">
        <f t="shared" si="11"/>
        <v>2781.4085852488083</v>
      </c>
      <c r="AD40" s="21">
        <f t="shared" si="10"/>
        <v>345251.57895699708</v>
      </c>
      <c r="AE40" s="21">
        <f t="shared" si="12"/>
        <v>348032.98754224589</v>
      </c>
    </row>
    <row r="41" spans="2:31" x14ac:dyDescent="0.3">
      <c r="B41" s="3">
        <v>179</v>
      </c>
      <c r="C41" s="17">
        <v>3</v>
      </c>
      <c r="D41" s="18" t="s">
        <v>28</v>
      </c>
      <c r="E41" s="20">
        <v>5253.1100000000006</v>
      </c>
      <c r="F41" s="19">
        <v>3033586.82</v>
      </c>
      <c r="G41" s="19">
        <v>2380.2800000000002</v>
      </c>
      <c r="H41" s="19">
        <f t="shared" si="0"/>
        <v>3031206.54</v>
      </c>
      <c r="I41" s="12">
        <f t="shared" si="1"/>
        <v>577.03085219993488</v>
      </c>
      <c r="J41" s="16">
        <f t="shared" si="2"/>
        <v>1461690.8671745842</v>
      </c>
      <c r="K41" s="21"/>
      <c r="L41" s="21">
        <v>-2360.4856229929719</v>
      </c>
      <c r="M41" s="21">
        <v>-477.17579488595948</v>
      </c>
      <c r="N41" s="21">
        <f t="shared" si="7"/>
        <v>-5.1143099433586796</v>
      </c>
      <c r="O41" s="21">
        <f t="shared" si="8"/>
        <v>-2842.7757278222903</v>
      </c>
      <c r="P41" s="21"/>
      <c r="Q41" s="25">
        <f t="shared" si="3"/>
        <v>1458848.091446762</v>
      </c>
      <c r="R41" s="52">
        <v>0</v>
      </c>
      <c r="S41" s="53">
        <f t="shared" si="9"/>
        <v>0</v>
      </c>
      <c r="T41" s="21">
        <f t="shared" si="4"/>
        <v>1458848.091446762</v>
      </c>
      <c r="U41" s="13"/>
      <c r="V41" s="25">
        <v>0</v>
      </c>
      <c r="W41" s="21">
        <f t="shared" si="5"/>
        <v>1458848.091446762</v>
      </c>
      <c r="X41" s="13"/>
      <c r="Y41" s="21">
        <f t="shared" si="10"/>
        <v>364712.02286169049</v>
      </c>
      <c r="Z41" s="21">
        <f t="shared" si="10"/>
        <v>364712.02286169049</v>
      </c>
      <c r="AA41" s="21">
        <f t="shared" si="10"/>
        <v>364712.02286169049</v>
      </c>
      <c r="AB41" s="3"/>
      <c r="AC41" s="21">
        <f t="shared" si="11"/>
        <v>2937.21788047981</v>
      </c>
      <c r="AD41" s="21">
        <f t="shared" si="10"/>
        <v>364712.02286169049</v>
      </c>
      <c r="AE41" s="21">
        <f t="shared" si="12"/>
        <v>367649.24074217031</v>
      </c>
    </row>
    <row r="42" spans="2:31" x14ac:dyDescent="0.3">
      <c r="B42" s="3">
        <v>293</v>
      </c>
      <c r="C42" s="17">
        <v>3</v>
      </c>
      <c r="D42" s="18" t="s">
        <v>29</v>
      </c>
      <c r="E42" s="20">
        <v>6226.56</v>
      </c>
      <c r="F42" s="19">
        <v>3247941.76</v>
      </c>
      <c r="G42" s="19">
        <v>686860.16</v>
      </c>
      <c r="H42" s="19">
        <f t="shared" si="0"/>
        <v>2561081.5999999996</v>
      </c>
      <c r="I42" s="12">
        <f t="shared" si="1"/>
        <v>411.31565422962268</v>
      </c>
      <c r="J42" s="16">
        <f t="shared" si="2"/>
        <v>1234989.9406092172</v>
      </c>
      <c r="K42" s="21"/>
      <c r="L42" s="21">
        <v>-2352.1319815525785</v>
      </c>
      <c r="M42" s="21">
        <v>-396.00779493863229</v>
      </c>
      <c r="N42" s="21">
        <f t="shared" si="7"/>
        <v>-4.3211061073498982</v>
      </c>
      <c r="O42" s="21">
        <f t="shared" si="8"/>
        <v>-2752.4608825985606</v>
      </c>
      <c r="P42" s="21"/>
      <c r="Q42" s="25">
        <f t="shared" si="3"/>
        <v>1232237.4797266186</v>
      </c>
      <c r="R42" s="52">
        <v>0</v>
      </c>
      <c r="S42" s="53">
        <f t="shared" si="9"/>
        <v>0</v>
      </c>
      <c r="T42" s="21">
        <f t="shared" si="4"/>
        <v>1232237.4797266186</v>
      </c>
      <c r="U42" s="13"/>
      <c r="V42" s="25">
        <v>0</v>
      </c>
      <c r="W42" s="21">
        <f t="shared" si="5"/>
        <v>1232237.4797266186</v>
      </c>
      <c r="X42" s="13"/>
      <c r="Y42" s="21">
        <f t="shared" si="10"/>
        <v>308059.36993165466</v>
      </c>
      <c r="Z42" s="21">
        <f t="shared" si="10"/>
        <v>308059.36993165466</v>
      </c>
      <c r="AA42" s="21">
        <f t="shared" si="10"/>
        <v>308059.36993165466</v>
      </c>
      <c r="AB42" s="3"/>
      <c r="AC42" s="21">
        <f t="shared" si="11"/>
        <v>2481.6701104398644</v>
      </c>
      <c r="AD42" s="21">
        <f t="shared" si="10"/>
        <v>308059.36993165466</v>
      </c>
      <c r="AE42" s="21">
        <f t="shared" si="12"/>
        <v>310541.04004209454</v>
      </c>
    </row>
    <row r="43" spans="2:31" x14ac:dyDescent="0.3">
      <c r="B43" s="3">
        <v>12</v>
      </c>
      <c r="C43" s="17">
        <v>4</v>
      </c>
      <c r="D43" s="18" t="s">
        <v>30</v>
      </c>
      <c r="E43" s="20">
        <v>5177.2300000000005</v>
      </c>
      <c r="F43" s="19">
        <v>3304763.38</v>
      </c>
      <c r="G43" s="19">
        <v>511071.68999999994</v>
      </c>
      <c r="H43" s="19">
        <f t="shared" si="0"/>
        <v>2793691.69</v>
      </c>
      <c r="I43" s="12">
        <f t="shared" si="1"/>
        <v>539.61127668656786</v>
      </c>
      <c r="J43" s="16">
        <f t="shared" si="2"/>
        <v>1347157.8314074664</v>
      </c>
      <c r="K43" s="21"/>
      <c r="L43" s="21">
        <v>-679.60378211387433</v>
      </c>
      <c r="M43" s="21">
        <v>11690.173466663575</v>
      </c>
      <c r="N43" s="21">
        <f t="shared" si="7"/>
        <v>-4.7135703226760368</v>
      </c>
      <c r="O43" s="21">
        <f t="shared" si="8"/>
        <v>11005.856114227025</v>
      </c>
      <c r="P43" s="21"/>
      <c r="Q43" s="25">
        <f t="shared" si="3"/>
        <v>1358163.6875216935</v>
      </c>
      <c r="R43" s="52">
        <v>0</v>
      </c>
      <c r="S43" s="53">
        <f t="shared" si="9"/>
        <v>0</v>
      </c>
      <c r="T43" s="21">
        <f t="shared" si="4"/>
        <v>1358163.6875216935</v>
      </c>
      <c r="U43" s="13"/>
      <c r="V43" s="25">
        <v>0</v>
      </c>
      <c r="W43" s="21">
        <f t="shared" si="5"/>
        <v>1358163.6875216935</v>
      </c>
      <c r="X43" s="13"/>
      <c r="Y43" s="21">
        <f t="shared" si="10"/>
        <v>339540.92188042338</v>
      </c>
      <c r="Z43" s="21">
        <f t="shared" si="10"/>
        <v>339540.92188042338</v>
      </c>
      <c r="AA43" s="21">
        <f t="shared" si="10"/>
        <v>339540.92188042338</v>
      </c>
      <c r="AB43" s="3"/>
      <c r="AC43" s="21">
        <f t="shared" si="11"/>
        <v>2707.0676564375112</v>
      </c>
      <c r="AD43" s="21">
        <f t="shared" si="10"/>
        <v>339540.92188042338</v>
      </c>
      <c r="AE43" s="21">
        <f t="shared" si="12"/>
        <v>342247.9895368609</v>
      </c>
    </row>
    <row r="44" spans="2:31" x14ac:dyDescent="0.3">
      <c r="B44" s="3">
        <v>21</v>
      </c>
      <c r="C44" s="17">
        <v>4</v>
      </c>
      <c r="D44" s="18" t="s">
        <v>31</v>
      </c>
      <c r="E44" s="20">
        <v>5095.16</v>
      </c>
      <c r="F44" s="19">
        <v>3828643.24</v>
      </c>
      <c r="G44" s="19">
        <v>353045.89</v>
      </c>
      <c r="H44" s="19">
        <f t="shared" si="0"/>
        <v>3475597.35</v>
      </c>
      <c r="I44" s="12">
        <f t="shared" si="1"/>
        <v>682.13703789478643</v>
      </c>
      <c r="J44" s="16">
        <f t="shared" si="2"/>
        <v>1675982.430570761</v>
      </c>
      <c r="K44" s="21"/>
      <c r="L44" s="21">
        <v>-2998.0835227516945</v>
      </c>
      <c r="M44" s="21">
        <v>-623.09670449770056</v>
      </c>
      <c r="N44" s="21">
        <f t="shared" si="7"/>
        <v>-5.8640946605426878</v>
      </c>
      <c r="O44" s="21">
        <f t="shared" si="8"/>
        <v>-3627.0443219099379</v>
      </c>
      <c r="P44" s="21"/>
      <c r="Q44" s="25">
        <f t="shared" si="3"/>
        <v>1672355.386248851</v>
      </c>
      <c r="R44" s="52">
        <v>0</v>
      </c>
      <c r="S44" s="53">
        <f t="shared" si="9"/>
        <v>0</v>
      </c>
      <c r="T44" s="21">
        <f t="shared" si="4"/>
        <v>1672355.386248851</v>
      </c>
      <c r="U44" s="13"/>
      <c r="V44" s="25">
        <v>0</v>
      </c>
      <c r="W44" s="21">
        <f t="shared" si="5"/>
        <v>1672355.386248851</v>
      </c>
      <c r="X44" s="13"/>
      <c r="Y44" s="21">
        <f t="shared" si="10"/>
        <v>418088.84656221274</v>
      </c>
      <c r="Z44" s="21">
        <f t="shared" si="10"/>
        <v>418088.84656221274</v>
      </c>
      <c r="AA44" s="21">
        <f t="shared" si="10"/>
        <v>418088.84656221274</v>
      </c>
      <c r="AB44" s="3"/>
      <c r="AC44" s="21">
        <f t="shared" si="11"/>
        <v>3367.8294590141136</v>
      </c>
      <c r="AD44" s="21">
        <f t="shared" si="10"/>
        <v>418088.84656221274</v>
      </c>
      <c r="AE44" s="21">
        <f t="shared" si="12"/>
        <v>421456.67602122686</v>
      </c>
    </row>
    <row r="45" spans="2:31" x14ac:dyDescent="0.3">
      <c r="B45" s="3">
        <v>34</v>
      </c>
      <c r="C45" s="17">
        <v>4</v>
      </c>
      <c r="D45" s="18" t="s">
        <v>32</v>
      </c>
      <c r="E45" s="20">
        <v>4254.33</v>
      </c>
      <c r="F45" s="19">
        <v>2068222.35</v>
      </c>
      <c r="G45" s="19">
        <v>351893.51</v>
      </c>
      <c r="H45" s="19">
        <f t="shared" si="0"/>
        <v>1716328.84</v>
      </c>
      <c r="I45" s="12">
        <f t="shared" si="1"/>
        <v>403.43105494872287</v>
      </c>
      <c r="J45" s="16">
        <f t="shared" si="2"/>
        <v>827638.15576102189</v>
      </c>
      <c r="K45" s="21"/>
      <c r="L45" s="21">
        <v>-1969.1234843806596</v>
      </c>
      <c r="M45" s="21">
        <v>-429.48289359163027</v>
      </c>
      <c r="N45" s="21">
        <f t="shared" si="7"/>
        <v>-2.8958230119433792</v>
      </c>
      <c r="O45" s="21">
        <f t="shared" si="8"/>
        <v>-2401.5022009842332</v>
      </c>
      <c r="P45" s="21"/>
      <c r="Q45" s="25">
        <f t="shared" si="3"/>
        <v>825236.65356003761</v>
      </c>
      <c r="R45" s="52">
        <v>0</v>
      </c>
      <c r="S45" s="53">
        <f t="shared" si="9"/>
        <v>0</v>
      </c>
      <c r="T45" s="21">
        <f t="shared" si="4"/>
        <v>825236.65356003761</v>
      </c>
      <c r="U45" s="13"/>
      <c r="V45" s="25">
        <v>0</v>
      </c>
      <c r="W45" s="21">
        <f t="shared" si="5"/>
        <v>825236.65356003761</v>
      </c>
      <c r="X45" s="13"/>
      <c r="Y45" s="21">
        <f t="shared" si="10"/>
        <v>206309.1633900094</v>
      </c>
      <c r="Z45" s="21">
        <f t="shared" si="10"/>
        <v>206309.1633900094</v>
      </c>
      <c r="AA45" s="21">
        <f t="shared" si="10"/>
        <v>206309.1633900094</v>
      </c>
      <c r="AB45" s="3"/>
      <c r="AC45" s="21">
        <f t="shared" si="11"/>
        <v>1663.110609952422</v>
      </c>
      <c r="AD45" s="21">
        <f t="shared" si="10"/>
        <v>206309.1633900094</v>
      </c>
      <c r="AE45" s="21">
        <f t="shared" si="12"/>
        <v>207972.27399996182</v>
      </c>
    </row>
    <row r="46" spans="2:31" x14ac:dyDescent="0.3">
      <c r="B46" s="3">
        <v>87</v>
      </c>
      <c r="C46" s="17">
        <v>4</v>
      </c>
      <c r="D46" s="18" t="s">
        <v>33</v>
      </c>
      <c r="E46" s="20">
        <v>9721.4725999999991</v>
      </c>
      <c r="F46" s="19">
        <v>5110321.6500000004</v>
      </c>
      <c r="G46" s="19">
        <v>686591.92</v>
      </c>
      <c r="H46" s="19">
        <f t="shared" si="0"/>
        <v>4423729.7300000004</v>
      </c>
      <c r="I46" s="12">
        <f t="shared" si="1"/>
        <v>455.04728676599888</v>
      </c>
      <c r="J46" s="16">
        <f t="shared" si="2"/>
        <v>2133185.3372121882</v>
      </c>
      <c r="K46" s="21"/>
      <c r="L46" s="21">
        <v>71434.546102174325</v>
      </c>
      <c r="M46" s="21">
        <v>-1091.9724754355848</v>
      </c>
      <c r="N46" s="21">
        <f t="shared" si="7"/>
        <v>-7.4638018380860354</v>
      </c>
      <c r="O46" s="21">
        <f t="shared" si="8"/>
        <v>70335.109824900661</v>
      </c>
      <c r="P46" s="21"/>
      <c r="Q46" s="25">
        <f t="shared" si="3"/>
        <v>2203520.4470370887</v>
      </c>
      <c r="R46" s="52">
        <v>0</v>
      </c>
      <c r="S46" s="53">
        <f t="shared" si="9"/>
        <v>0</v>
      </c>
      <c r="T46" s="21">
        <f t="shared" si="4"/>
        <v>2203520.4470370887</v>
      </c>
      <c r="U46" s="13"/>
      <c r="V46" s="25">
        <v>0</v>
      </c>
      <c r="W46" s="21">
        <f t="shared" si="5"/>
        <v>2203520.4470370887</v>
      </c>
      <c r="X46" s="13"/>
      <c r="Y46" s="21">
        <f t="shared" si="10"/>
        <v>550880.11175927217</v>
      </c>
      <c r="Z46" s="21">
        <f t="shared" si="10"/>
        <v>550880.11175927217</v>
      </c>
      <c r="AA46" s="21">
        <f t="shared" si="10"/>
        <v>550880.11175927217</v>
      </c>
      <c r="AB46" s="3"/>
      <c r="AC46" s="21">
        <f t="shared" si="11"/>
        <v>4286.5630863168171</v>
      </c>
      <c r="AD46" s="21">
        <f t="shared" si="10"/>
        <v>550880.11175927217</v>
      </c>
      <c r="AE46" s="21">
        <f t="shared" si="12"/>
        <v>555166.67484558898</v>
      </c>
    </row>
    <row r="47" spans="2:31" x14ac:dyDescent="0.3">
      <c r="B47" s="3">
        <v>88</v>
      </c>
      <c r="C47" s="17">
        <v>4</v>
      </c>
      <c r="D47" s="18" t="s">
        <v>34</v>
      </c>
      <c r="E47" s="20">
        <v>5259.7800000000007</v>
      </c>
      <c r="F47" s="19">
        <v>3364893.65</v>
      </c>
      <c r="G47" s="19">
        <v>458413.27999999997</v>
      </c>
      <c r="H47" s="19">
        <f t="shared" si="0"/>
        <v>2906480.37</v>
      </c>
      <c r="I47" s="12">
        <f t="shared" si="1"/>
        <v>552.58591994341964</v>
      </c>
      <c r="J47" s="16">
        <f t="shared" si="2"/>
        <v>1401546.1356358801</v>
      </c>
      <c r="K47" s="21"/>
      <c r="L47" s="21">
        <v>-2285.9892495666863</v>
      </c>
      <c r="M47" s="21">
        <v>-433.91660069406498</v>
      </c>
      <c r="N47" s="21">
        <f t="shared" si="7"/>
        <v>-4.9038695517158049</v>
      </c>
      <c r="O47" s="21">
        <f t="shared" si="8"/>
        <v>-2724.8097198124669</v>
      </c>
      <c r="P47" s="21"/>
      <c r="Q47" s="25">
        <f t="shared" si="3"/>
        <v>1398821.3259160677</v>
      </c>
      <c r="R47" s="52">
        <v>0</v>
      </c>
      <c r="S47" s="53">
        <f t="shared" si="9"/>
        <v>0</v>
      </c>
      <c r="T47" s="21">
        <f t="shared" si="4"/>
        <v>1398821.3259160677</v>
      </c>
      <c r="U47" s="13"/>
      <c r="V47" s="25">
        <v>0</v>
      </c>
      <c r="W47" s="21">
        <f t="shared" si="5"/>
        <v>1398821.3259160677</v>
      </c>
      <c r="X47" s="13"/>
      <c r="Y47" s="21">
        <f t="shared" si="10"/>
        <v>349705.33147901692</v>
      </c>
      <c r="Z47" s="21">
        <f t="shared" si="10"/>
        <v>349705.33147901692</v>
      </c>
      <c r="AA47" s="21">
        <f t="shared" si="10"/>
        <v>349705.33147901692</v>
      </c>
      <c r="AB47" s="3"/>
      <c r="AC47" s="21">
        <f t="shared" si="11"/>
        <v>2816.3590964103601</v>
      </c>
      <c r="AD47" s="21">
        <f t="shared" si="10"/>
        <v>349705.33147901692</v>
      </c>
      <c r="AE47" s="21">
        <f t="shared" si="12"/>
        <v>352521.69057542726</v>
      </c>
    </row>
    <row r="48" spans="2:31" x14ac:dyDescent="0.3">
      <c r="B48" s="3">
        <v>89</v>
      </c>
      <c r="C48" s="17">
        <v>4</v>
      </c>
      <c r="D48" s="18" t="s">
        <v>258</v>
      </c>
      <c r="E48" s="20">
        <v>5548.7800000000007</v>
      </c>
      <c r="F48" s="19">
        <v>5180269.63</v>
      </c>
      <c r="G48" s="19">
        <v>409225.55</v>
      </c>
      <c r="H48" s="19">
        <f t="shared" si="0"/>
        <v>4771044.08</v>
      </c>
      <c r="I48" s="12">
        <f t="shared" si="1"/>
        <v>859.83659110651342</v>
      </c>
      <c r="J48" s="16">
        <f t="shared" si="2"/>
        <v>2300665.2521353317</v>
      </c>
      <c r="K48" s="21"/>
      <c r="L48" s="21">
        <v>-20741.312822145876</v>
      </c>
      <c r="M48" s="21">
        <v>-827.84527490590699</v>
      </c>
      <c r="N48" s="21">
        <f t="shared" si="7"/>
        <v>-8.0497972858512519</v>
      </c>
      <c r="O48" s="21">
        <f t="shared" si="8"/>
        <v>-21577.207894337633</v>
      </c>
      <c r="P48" s="21"/>
      <c r="Q48" s="25">
        <f t="shared" si="3"/>
        <v>2279088.0442409939</v>
      </c>
      <c r="R48" s="52">
        <v>0</v>
      </c>
      <c r="S48" s="53">
        <f t="shared" si="9"/>
        <v>0</v>
      </c>
      <c r="T48" s="21">
        <f t="shared" si="4"/>
        <v>2279088.0442409939</v>
      </c>
      <c r="U48" s="13"/>
      <c r="V48" s="25">
        <v>0</v>
      </c>
      <c r="W48" s="21">
        <f t="shared" si="5"/>
        <v>2279088.0442409939</v>
      </c>
      <c r="X48" s="13"/>
      <c r="Y48" s="21">
        <f t="shared" si="10"/>
        <v>569772.01106024848</v>
      </c>
      <c r="Z48" s="21">
        <f t="shared" si="10"/>
        <v>569772.01106024848</v>
      </c>
      <c r="AA48" s="21">
        <f t="shared" si="10"/>
        <v>569772.01106024848</v>
      </c>
      <c r="AB48" s="3"/>
      <c r="AC48" s="21">
        <f t="shared" si="11"/>
        <v>4623.1082558740272</v>
      </c>
      <c r="AD48" s="21">
        <f t="shared" si="10"/>
        <v>569772.01106024848</v>
      </c>
      <c r="AE48" s="21">
        <f t="shared" si="12"/>
        <v>574395.11931612249</v>
      </c>
    </row>
    <row r="49" spans="2:31" x14ac:dyDescent="0.3">
      <c r="B49" s="3">
        <v>143</v>
      </c>
      <c r="C49" s="17">
        <v>4</v>
      </c>
      <c r="D49" s="18" t="s">
        <v>35</v>
      </c>
      <c r="E49" s="20">
        <v>3029.9</v>
      </c>
      <c r="F49" s="19">
        <v>993236.57</v>
      </c>
      <c r="G49" s="19">
        <v>384202.12</v>
      </c>
      <c r="H49" s="19">
        <f t="shared" si="0"/>
        <v>609034.44999999995</v>
      </c>
      <c r="I49" s="12">
        <f t="shared" si="1"/>
        <v>201.0081025776428</v>
      </c>
      <c r="J49" s="16">
        <f t="shared" si="2"/>
        <v>293685.06619799515</v>
      </c>
      <c r="K49" s="21"/>
      <c r="L49" s="21">
        <v>-788.27314275404206</v>
      </c>
      <c r="M49" s="21">
        <v>-156.39178757771151</v>
      </c>
      <c r="N49" s="21">
        <f t="shared" si="7"/>
        <v>-1.0275746315468772</v>
      </c>
      <c r="O49" s="21">
        <f t="shared" si="8"/>
        <v>-945.69250496330039</v>
      </c>
      <c r="P49" s="21"/>
      <c r="Q49" s="25">
        <f t="shared" si="3"/>
        <v>292739.37369303184</v>
      </c>
      <c r="R49" s="52">
        <v>0</v>
      </c>
      <c r="S49" s="53">
        <f t="shared" si="9"/>
        <v>0</v>
      </c>
      <c r="T49" s="21">
        <f t="shared" si="4"/>
        <v>292739.37369303184</v>
      </c>
      <c r="U49" s="13"/>
      <c r="V49" s="25">
        <v>0</v>
      </c>
      <c r="W49" s="21">
        <f t="shared" si="5"/>
        <v>292739.37369303184</v>
      </c>
      <c r="X49" s="13"/>
      <c r="Y49" s="21">
        <f t="shared" si="10"/>
        <v>73184.84342325796</v>
      </c>
      <c r="Z49" s="21">
        <f t="shared" si="10"/>
        <v>73184.84342325796</v>
      </c>
      <c r="AA49" s="21">
        <f t="shared" si="10"/>
        <v>73184.84342325796</v>
      </c>
      <c r="AB49" s="3"/>
      <c r="AC49" s="21">
        <f t="shared" si="11"/>
        <v>590.15011110664409</v>
      </c>
      <c r="AD49" s="21">
        <f t="shared" si="10"/>
        <v>73184.84342325796</v>
      </c>
      <c r="AE49" s="21">
        <f t="shared" si="12"/>
        <v>73774.993534364607</v>
      </c>
    </row>
    <row r="50" spans="2:31" x14ac:dyDescent="0.3">
      <c r="B50" s="3">
        <v>183</v>
      </c>
      <c r="C50" s="17">
        <v>4</v>
      </c>
      <c r="D50" s="18" t="s">
        <v>36</v>
      </c>
      <c r="E50" s="20">
        <v>11270.429999999998</v>
      </c>
      <c r="F50" s="19">
        <v>7395313.79</v>
      </c>
      <c r="G50" s="19">
        <v>335329.55999999994</v>
      </c>
      <c r="H50" s="19">
        <f t="shared" si="0"/>
        <v>7059984.2300000004</v>
      </c>
      <c r="I50" s="12">
        <f t="shared" si="1"/>
        <v>626.41658126619848</v>
      </c>
      <c r="J50" s="16">
        <f t="shared" si="2"/>
        <v>3404424.7184118275</v>
      </c>
      <c r="K50" s="21"/>
      <c r="L50" s="21">
        <v>202936.79876437737</v>
      </c>
      <c r="M50" s="21">
        <v>-1652.1130500012077</v>
      </c>
      <c r="N50" s="21">
        <f t="shared" si="7"/>
        <v>-11.911741107369236</v>
      </c>
      <c r="O50" s="21">
        <f t="shared" si="8"/>
        <v>201272.77397326878</v>
      </c>
      <c r="P50" s="21"/>
      <c r="Q50" s="25">
        <f t="shared" si="3"/>
        <v>3605697.4923850964</v>
      </c>
      <c r="R50" s="52">
        <v>0</v>
      </c>
      <c r="S50" s="53">
        <f t="shared" si="9"/>
        <v>0</v>
      </c>
      <c r="T50" s="21">
        <f t="shared" si="4"/>
        <v>3605697.4923850964</v>
      </c>
      <c r="U50" s="13"/>
      <c r="V50" s="25">
        <v>0</v>
      </c>
      <c r="W50" s="21">
        <f t="shared" si="5"/>
        <v>3605697.4923850964</v>
      </c>
      <c r="X50" s="13"/>
      <c r="Y50" s="21">
        <f t="shared" si="10"/>
        <v>901424.3730962741</v>
      </c>
      <c r="Z50" s="21">
        <f t="shared" si="10"/>
        <v>901424.3730962741</v>
      </c>
      <c r="AA50" s="21">
        <f t="shared" si="10"/>
        <v>901424.3730962741</v>
      </c>
      <c r="AB50" s="3"/>
      <c r="AC50" s="21">
        <f t="shared" si="11"/>
        <v>6841.0752096957012</v>
      </c>
      <c r="AD50" s="21">
        <f t="shared" si="10"/>
        <v>901424.3730962741</v>
      </c>
      <c r="AE50" s="21">
        <f t="shared" si="12"/>
        <v>908265.44830596983</v>
      </c>
    </row>
    <row r="51" spans="2:31" x14ac:dyDescent="0.3">
      <c r="B51" s="3">
        <v>186</v>
      </c>
      <c r="C51" s="17">
        <v>4</v>
      </c>
      <c r="D51" s="18" t="s">
        <v>37</v>
      </c>
      <c r="E51" s="20">
        <v>10964.179999999998</v>
      </c>
      <c r="F51" s="19">
        <v>8404512.5399999991</v>
      </c>
      <c r="G51" s="19">
        <v>1707314.1</v>
      </c>
      <c r="H51" s="19">
        <f t="shared" si="0"/>
        <v>6697198.4399999995</v>
      </c>
      <c r="I51" s="12">
        <f t="shared" si="1"/>
        <v>610.82529108423978</v>
      </c>
      <c r="J51" s="16">
        <f t="shared" si="2"/>
        <v>3229484.2552707978</v>
      </c>
      <c r="K51" s="21"/>
      <c r="L51" s="21">
        <v>-7234.8335650381632</v>
      </c>
      <c r="M51" s="21">
        <v>4014.6478748791851</v>
      </c>
      <c r="N51" s="21">
        <f t="shared" si="7"/>
        <v>-11.299641948627571</v>
      </c>
      <c r="O51" s="21">
        <f t="shared" si="8"/>
        <v>-3231.4853321076057</v>
      </c>
      <c r="P51" s="21"/>
      <c r="Q51" s="25">
        <f t="shared" si="3"/>
        <v>3226252.7699386901</v>
      </c>
      <c r="R51" s="52">
        <v>0</v>
      </c>
      <c r="S51" s="53">
        <f t="shared" si="9"/>
        <v>0</v>
      </c>
      <c r="T51" s="21">
        <f t="shared" si="4"/>
        <v>3226252.7699386901</v>
      </c>
      <c r="U51" s="13"/>
      <c r="V51" s="25">
        <v>150387.7795</v>
      </c>
      <c r="W51" s="21">
        <f t="shared" si="5"/>
        <v>3376640.5494386903</v>
      </c>
      <c r="X51" s="13"/>
      <c r="Y51" s="21">
        <f t="shared" si="10"/>
        <v>844160.13735967258</v>
      </c>
      <c r="Z51" s="21">
        <f t="shared" si="10"/>
        <v>844160.13735967258</v>
      </c>
      <c r="AA51" s="21">
        <f t="shared" si="10"/>
        <v>844160.13735967258</v>
      </c>
      <c r="AB51" s="3"/>
      <c r="AC51" s="21">
        <f t="shared" si="11"/>
        <v>6489.5383232742324</v>
      </c>
      <c r="AD51" s="21">
        <f t="shared" si="10"/>
        <v>844160.13735967258</v>
      </c>
      <c r="AE51" s="21">
        <f t="shared" si="12"/>
        <v>850649.67568294681</v>
      </c>
    </row>
    <row r="52" spans="2:31" x14ac:dyDescent="0.3">
      <c r="B52" s="3">
        <v>190</v>
      </c>
      <c r="C52" s="17">
        <v>4</v>
      </c>
      <c r="D52" s="18" t="s">
        <v>38</v>
      </c>
      <c r="E52" s="20">
        <v>3314.3799999999997</v>
      </c>
      <c r="F52" s="19">
        <v>2331397.15</v>
      </c>
      <c r="G52" s="19">
        <v>324577.79000000004</v>
      </c>
      <c r="H52" s="19">
        <f t="shared" si="0"/>
        <v>2006819.3599999999</v>
      </c>
      <c r="I52" s="12">
        <f t="shared" si="1"/>
        <v>605.48861627212329</v>
      </c>
      <c r="J52" s="16">
        <f t="shared" si="2"/>
        <v>967716.81238888588</v>
      </c>
      <c r="K52" s="21"/>
      <c r="L52" s="21">
        <v>371.14052430097945</v>
      </c>
      <c r="M52" s="21">
        <v>-408.51704244047869</v>
      </c>
      <c r="N52" s="21">
        <f t="shared" si="7"/>
        <v>-3.3859442014046</v>
      </c>
      <c r="O52" s="21">
        <f t="shared" si="8"/>
        <v>-40.762462340903838</v>
      </c>
      <c r="P52" s="21"/>
      <c r="Q52" s="25">
        <f t="shared" si="3"/>
        <v>967676.04992654501</v>
      </c>
      <c r="R52" s="52">
        <v>0</v>
      </c>
      <c r="S52" s="53">
        <f t="shared" si="9"/>
        <v>0</v>
      </c>
      <c r="T52" s="21">
        <f t="shared" si="4"/>
        <v>967676.04992654501</v>
      </c>
      <c r="U52" s="13"/>
      <c r="V52" s="25">
        <v>1261.9605000000001</v>
      </c>
      <c r="W52" s="21">
        <f t="shared" si="5"/>
        <v>968938.01042654505</v>
      </c>
      <c r="X52" s="13"/>
      <c r="Y52" s="21">
        <f t="shared" si="10"/>
        <v>242234.50260663626</v>
      </c>
      <c r="Z52" s="21">
        <f t="shared" si="10"/>
        <v>242234.50260663626</v>
      </c>
      <c r="AA52" s="21">
        <f t="shared" si="10"/>
        <v>242234.50260663626</v>
      </c>
      <c r="AB52" s="3"/>
      <c r="AC52" s="21">
        <f t="shared" si="11"/>
        <v>1944.5938867250688</v>
      </c>
      <c r="AD52" s="21">
        <f t="shared" si="10"/>
        <v>242234.50260663626</v>
      </c>
      <c r="AE52" s="21">
        <f t="shared" si="12"/>
        <v>244179.09649336134</v>
      </c>
    </row>
    <row r="53" spans="2:31" x14ac:dyDescent="0.3">
      <c r="B53" s="3">
        <v>324</v>
      </c>
      <c r="C53" s="17">
        <v>4</v>
      </c>
      <c r="D53" s="18" t="s">
        <v>39</v>
      </c>
      <c r="E53" s="20">
        <v>7352.2100000000009</v>
      </c>
      <c r="F53" s="19">
        <v>5028899.3099999996</v>
      </c>
      <c r="G53" s="19">
        <v>692318.7</v>
      </c>
      <c r="H53" s="19">
        <f t="shared" si="0"/>
        <v>4336580.6099999994</v>
      </c>
      <c r="I53" s="12">
        <f t="shared" si="1"/>
        <v>589.83361601477634</v>
      </c>
      <c r="J53" s="16">
        <f t="shared" si="2"/>
        <v>2091160.7931551198</v>
      </c>
      <c r="K53" s="21"/>
      <c r="L53" s="21">
        <v>-5196.1644554194063</v>
      </c>
      <c r="M53" s="21">
        <v>-133.72194565529935</v>
      </c>
      <c r="N53" s="21">
        <f t="shared" si="7"/>
        <v>-7.3167621675491121</v>
      </c>
      <c r="O53" s="21">
        <f t="shared" si="8"/>
        <v>-5337.203163242255</v>
      </c>
      <c r="P53" s="21"/>
      <c r="Q53" s="25">
        <f t="shared" si="3"/>
        <v>2085823.5899918776</v>
      </c>
      <c r="R53" s="52">
        <v>0</v>
      </c>
      <c r="S53" s="53">
        <f t="shared" si="9"/>
        <v>0</v>
      </c>
      <c r="T53" s="21">
        <f t="shared" si="4"/>
        <v>2085823.5899918776</v>
      </c>
      <c r="U53" s="13"/>
      <c r="V53" s="25">
        <v>4341.8550000000014</v>
      </c>
      <c r="W53" s="21">
        <f t="shared" si="5"/>
        <v>2090165.4449918775</v>
      </c>
      <c r="X53" s="13"/>
      <c r="Y53" s="21">
        <f t="shared" si="10"/>
        <v>522541.36124796938</v>
      </c>
      <c r="Z53" s="21">
        <f t="shared" si="10"/>
        <v>522541.36124796938</v>
      </c>
      <c r="AA53" s="21">
        <f t="shared" si="10"/>
        <v>522541.36124796938</v>
      </c>
      <c r="AB53" s="3"/>
      <c r="AC53" s="21">
        <f t="shared" si="11"/>
        <v>4202.1162001827952</v>
      </c>
      <c r="AD53" s="21">
        <f t="shared" si="10"/>
        <v>522541.36124796938</v>
      </c>
      <c r="AE53" s="21">
        <f t="shared" si="12"/>
        <v>526743.47744815215</v>
      </c>
    </row>
    <row r="54" spans="2:31" x14ac:dyDescent="0.3">
      <c r="B54" s="3">
        <v>429</v>
      </c>
      <c r="C54" s="17">
        <v>4</v>
      </c>
      <c r="D54" s="18" t="s">
        <v>40</v>
      </c>
      <c r="E54" s="20">
        <v>4010.8067999999998</v>
      </c>
      <c r="F54" s="19">
        <v>1536857.42</v>
      </c>
      <c r="G54" s="19">
        <v>266727.62</v>
      </c>
      <c r="H54" s="19">
        <f t="shared" si="0"/>
        <v>1270129.7999999998</v>
      </c>
      <c r="I54" s="12">
        <f t="shared" si="1"/>
        <v>316.67688406232878</v>
      </c>
      <c r="J54" s="16">
        <f t="shared" si="2"/>
        <v>612474.63816381211</v>
      </c>
      <c r="K54" s="21"/>
      <c r="L54" s="21">
        <v>-1517.6512851297157</v>
      </c>
      <c r="M54" s="21">
        <v>-332.63944133126643</v>
      </c>
      <c r="N54" s="21">
        <f t="shared" si="7"/>
        <v>-2.1429874143436529</v>
      </c>
      <c r="O54" s="21">
        <f t="shared" si="8"/>
        <v>-1852.4337138753258</v>
      </c>
      <c r="P54" s="21"/>
      <c r="Q54" s="25">
        <f t="shared" si="3"/>
        <v>610622.20444993675</v>
      </c>
      <c r="R54" s="52">
        <v>0</v>
      </c>
      <c r="S54" s="53">
        <f t="shared" si="9"/>
        <v>0</v>
      </c>
      <c r="T54" s="21">
        <f t="shared" si="4"/>
        <v>610622.20444993675</v>
      </c>
      <c r="U54" s="13"/>
      <c r="V54" s="25">
        <v>0</v>
      </c>
      <c r="W54" s="21">
        <f t="shared" si="5"/>
        <v>610622.20444993675</v>
      </c>
      <c r="X54" s="13"/>
      <c r="Y54" s="21">
        <f t="shared" si="10"/>
        <v>152655.55111248419</v>
      </c>
      <c r="Z54" s="21">
        <f t="shared" si="10"/>
        <v>152655.55111248419</v>
      </c>
      <c r="AA54" s="21">
        <f t="shared" si="10"/>
        <v>152655.55111248419</v>
      </c>
      <c r="AB54" s="3"/>
      <c r="AC54" s="21">
        <f t="shared" si="11"/>
        <v>1230.7468692285956</v>
      </c>
      <c r="AD54" s="21">
        <f t="shared" si="10"/>
        <v>152655.55111248419</v>
      </c>
      <c r="AE54" s="21">
        <f t="shared" si="12"/>
        <v>153886.29798171279</v>
      </c>
    </row>
    <row r="55" spans="2:31" x14ac:dyDescent="0.3">
      <c r="B55" s="3">
        <v>601</v>
      </c>
      <c r="C55" s="17">
        <v>4</v>
      </c>
      <c r="D55" s="18" t="s">
        <v>41</v>
      </c>
      <c r="E55" s="20">
        <v>5313.41</v>
      </c>
      <c r="F55" s="19">
        <v>3069965.81</v>
      </c>
      <c r="G55" s="19">
        <v>226301.41999999998</v>
      </c>
      <c r="H55" s="19">
        <f t="shared" si="0"/>
        <v>2843664.39</v>
      </c>
      <c r="I55" s="12">
        <f t="shared" si="1"/>
        <v>535.18632855360306</v>
      </c>
      <c r="J55" s="16">
        <f t="shared" si="2"/>
        <v>1371255.3774618688</v>
      </c>
      <c r="K55" s="21"/>
      <c r="L55" s="21">
        <v>-3074.7376969491597</v>
      </c>
      <c r="M55" s="21">
        <v>-730.52152078528889</v>
      </c>
      <c r="N55" s="21">
        <f t="shared" si="7"/>
        <v>-4.7978852227443385</v>
      </c>
      <c r="O55" s="21">
        <f t="shared" si="8"/>
        <v>-3810.0571029571929</v>
      </c>
      <c r="P55" s="21"/>
      <c r="Q55" s="25">
        <f t="shared" si="3"/>
        <v>1367445.3203589115</v>
      </c>
      <c r="R55" s="52">
        <v>0</v>
      </c>
      <c r="S55" s="53">
        <f t="shared" si="9"/>
        <v>0</v>
      </c>
      <c r="T55" s="21">
        <f t="shared" si="4"/>
        <v>1367445.3203589115</v>
      </c>
      <c r="U55" s="13"/>
      <c r="V55" s="25">
        <v>0</v>
      </c>
      <c r="W55" s="21">
        <f t="shared" si="5"/>
        <v>1367445.3203589115</v>
      </c>
      <c r="X55" s="13"/>
      <c r="Y55" s="21">
        <f t="shared" si="10"/>
        <v>341861.33008972788</v>
      </c>
      <c r="Z55" s="21">
        <f t="shared" si="10"/>
        <v>341861.33008972788</v>
      </c>
      <c r="AA55" s="21">
        <f t="shared" si="10"/>
        <v>341861.33008972788</v>
      </c>
      <c r="AB55" s="3"/>
      <c r="AC55" s="21">
        <f t="shared" si="11"/>
        <v>2755.4908522966275</v>
      </c>
      <c r="AD55" s="21">
        <f t="shared" si="10"/>
        <v>341861.33008972788</v>
      </c>
      <c r="AE55" s="21">
        <f t="shared" si="12"/>
        <v>344616.82094202453</v>
      </c>
    </row>
    <row r="56" spans="2:31" x14ac:dyDescent="0.3">
      <c r="B56" s="3">
        <v>760</v>
      </c>
      <c r="C56" s="17">
        <v>4</v>
      </c>
      <c r="D56" s="18" t="s">
        <v>42</v>
      </c>
      <c r="E56" s="20">
        <v>4818.32</v>
      </c>
      <c r="F56" s="19">
        <v>1680570.65</v>
      </c>
      <c r="G56" s="19">
        <v>569902.49</v>
      </c>
      <c r="H56" s="19">
        <f t="shared" si="0"/>
        <v>1110668.1599999999</v>
      </c>
      <c r="I56" s="12">
        <f t="shared" si="1"/>
        <v>230.50942237128294</v>
      </c>
      <c r="J56" s="16">
        <f t="shared" si="2"/>
        <v>535579.96939845604</v>
      </c>
      <c r="K56" s="21"/>
      <c r="L56" s="21">
        <v>-1348.0769778256072</v>
      </c>
      <c r="M56" s="21">
        <v>-216.86833300773287</v>
      </c>
      <c r="N56" s="21">
        <f t="shared" si="7"/>
        <v>-1.8739406699946908</v>
      </c>
      <c r="O56" s="21">
        <f t="shared" si="8"/>
        <v>-1566.8192515033347</v>
      </c>
      <c r="P56" s="21"/>
      <c r="Q56" s="25">
        <f t="shared" si="3"/>
        <v>534013.15014695271</v>
      </c>
      <c r="R56" s="52">
        <v>0</v>
      </c>
      <c r="S56" s="53">
        <f t="shared" si="9"/>
        <v>0</v>
      </c>
      <c r="T56" s="21">
        <f t="shared" si="4"/>
        <v>534013.15014695271</v>
      </c>
      <c r="U56" s="13"/>
      <c r="V56" s="25">
        <v>0</v>
      </c>
      <c r="W56" s="21">
        <f t="shared" si="5"/>
        <v>534013.15014695271</v>
      </c>
      <c r="X56" s="13"/>
      <c r="Y56" s="21">
        <f t="shared" si="10"/>
        <v>133503.28753673818</v>
      </c>
      <c r="Z56" s="21">
        <f t="shared" si="10"/>
        <v>133503.28753673818</v>
      </c>
      <c r="AA56" s="21">
        <f t="shared" si="10"/>
        <v>133503.28753673818</v>
      </c>
      <c r="AB56" s="3"/>
      <c r="AC56" s="21">
        <f t="shared" si="11"/>
        <v>1076.2296583167208</v>
      </c>
      <c r="AD56" s="21">
        <f t="shared" si="10"/>
        <v>133503.28753673818</v>
      </c>
      <c r="AE56" s="21">
        <f t="shared" si="12"/>
        <v>134579.51719505491</v>
      </c>
    </row>
    <row r="57" spans="2:31" x14ac:dyDescent="0.3">
      <c r="B57" s="3">
        <v>878</v>
      </c>
      <c r="C57" s="17">
        <v>4</v>
      </c>
      <c r="D57" s="18" t="s">
        <v>264</v>
      </c>
      <c r="E57" s="20">
        <v>7068.77</v>
      </c>
      <c r="F57" s="19">
        <v>3786822.12</v>
      </c>
      <c r="G57" s="19">
        <v>556703.94000000006</v>
      </c>
      <c r="H57" s="19">
        <f t="shared" si="0"/>
        <v>3230118.18</v>
      </c>
      <c r="I57" s="12">
        <f t="shared" si="1"/>
        <v>456.9561861540268</v>
      </c>
      <c r="J57" s="16">
        <f t="shared" si="2"/>
        <v>1557608.886526284</v>
      </c>
      <c r="K57" s="21"/>
      <c r="L57" s="21">
        <v>-3059.831041455036</v>
      </c>
      <c r="M57" s="21">
        <v>-574.35661752545275</v>
      </c>
      <c r="N57" s="21">
        <f t="shared" si="7"/>
        <v>-5.4499174860574309</v>
      </c>
      <c r="O57" s="21">
        <f t="shared" si="8"/>
        <v>-3639.6375764665463</v>
      </c>
      <c r="P57" s="21"/>
      <c r="Q57" s="25">
        <f t="shared" si="3"/>
        <v>1553969.2489498174</v>
      </c>
      <c r="R57" s="52">
        <v>0</v>
      </c>
      <c r="S57" s="53">
        <f t="shared" si="9"/>
        <v>0</v>
      </c>
      <c r="T57" s="21">
        <f t="shared" si="4"/>
        <v>1553969.2489498174</v>
      </c>
      <c r="U57" s="13"/>
      <c r="V57" s="25">
        <v>0</v>
      </c>
      <c r="W57" s="21">
        <f t="shared" si="5"/>
        <v>1553969.2489498174</v>
      </c>
      <c r="X57" s="13"/>
      <c r="Y57" s="21">
        <f t="shared" si="10"/>
        <v>388492.31223745435</v>
      </c>
      <c r="Z57" s="21">
        <f t="shared" si="10"/>
        <v>388492.31223745435</v>
      </c>
      <c r="AA57" s="21">
        <f t="shared" si="10"/>
        <v>388492.31223745435</v>
      </c>
      <c r="AB57" s="3"/>
      <c r="AC57" s="21">
        <f t="shared" si="11"/>
        <v>3129.9618647427769</v>
      </c>
      <c r="AD57" s="21">
        <f t="shared" si="10"/>
        <v>388492.31223745435</v>
      </c>
      <c r="AE57" s="21">
        <f t="shared" si="12"/>
        <v>391622.27410219715</v>
      </c>
    </row>
    <row r="58" spans="2:31" x14ac:dyDescent="0.3">
      <c r="B58" s="3">
        <v>8</v>
      </c>
      <c r="C58" s="17">
        <v>5</v>
      </c>
      <c r="D58" s="18" t="s">
        <v>43</v>
      </c>
      <c r="E58" s="20">
        <v>1849.95</v>
      </c>
      <c r="F58" s="19">
        <v>990849.07</v>
      </c>
      <c r="G58" s="19">
        <v>161882.22</v>
      </c>
      <c r="H58" s="19">
        <f t="shared" si="0"/>
        <v>828966.85</v>
      </c>
      <c r="I58" s="12">
        <f t="shared" si="1"/>
        <v>448.10230006216381</v>
      </c>
      <c r="J58" s="16">
        <f t="shared" si="2"/>
        <v>399739.59472767677</v>
      </c>
      <c r="K58" s="21"/>
      <c r="L58" s="21">
        <v>-864.15741868555779</v>
      </c>
      <c r="M58" s="21">
        <v>-155.66567017295165</v>
      </c>
      <c r="N58" s="21">
        <f t="shared" si="7"/>
        <v>-1.3986488046009966</v>
      </c>
      <c r="O58" s="21">
        <f t="shared" si="8"/>
        <v>-1021.2217376631104</v>
      </c>
      <c r="P58" s="21"/>
      <c r="Q58" s="25">
        <f t="shared" si="3"/>
        <v>398718.37299001368</v>
      </c>
      <c r="R58" s="52">
        <v>0</v>
      </c>
      <c r="S58" s="53">
        <f t="shared" si="9"/>
        <v>0</v>
      </c>
      <c r="T58" s="21">
        <f t="shared" si="4"/>
        <v>398718.37299001368</v>
      </c>
      <c r="U58" s="13"/>
      <c r="V58" s="25">
        <v>0</v>
      </c>
      <c r="W58" s="21">
        <f t="shared" si="5"/>
        <v>398718.37299001368</v>
      </c>
      <c r="X58" s="13"/>
      <c r="Y58" s="21">
        <f t="shared" si="10"/>
        <v>99679.593247503421</v>
      </c>
      <c r="Z58" s="21">
        <f t="shared" si="10"/>
        <v>99679.593247503421</v>
      </c>
      <c r="AA58" s="21">
        <f t="shared" si="10"/>
        <v>99679.593247503421</v>
      </c>
      <c r="AB58" s="3"/>
      <c r="AC58" s="21">
        <f t="shared" si="11"/>
        <v>803.26306439845041</v>
      </c>
      <c r="AD58" s="21">
        <f t="shared" si="10"/>
        <v>99679.593247503421</v>
      </c>
      <c r="AE58" s="21">
        <f t="shared" si="12"/>
        <v>100482.85631190187</v>
      </c>
    </row>
    <row r="59" spans="2:31" x14ac:dyDescent="0.3">
      <c r="B59" s="3">
        <v>41</v>
      </c>
      <c r="C59" s="17">
        <v>5</v>
      </c>
      <c r="D59" s="18" t="s">
        <v>44</v>
      </c>
      <c r="E59" s="20">
        <v>1560.5800000000002</v>
      </c>
      <c r="F59" s="19">
        <v>586044.27</v>
      </c>
      <c r="G59" s="19">
        <v>142187.35999999999</v>
      </c>
      <c r="H59" s="19">
        <f t="shared" si="0"/>
        <v>443856.91000000003</v>
      </c>
      <c r="I59" s="12">
        <f t="shared" si="1"/>
        <v>284.41791513411681</v>
      </c>
      <c r="J59" s="16">
        <f t="shared" si="2"/>
        <v>214034.10922943291</v>
      </c>
      <c r="K59" s="21"/>
      <c r="L59" s="21">
        <v>-421.12647301296238</v>
      </c>
      <c r="M59" s="21">
        <v>-105.96359795029275</v>
      </c>
      <c r="N59" s="21">
        <f t="shared" si="7"/>
        <v>-0.74888391084081607</v>
      </c>
      <c r="O59" s="21">
        <f t="shared" si="8"/>
        <v>-527.83895487409598</v>
      </c>
      <c r="P59" s="21"/>
      <c r="Q59" s="25">
        <f t="shared" si="3"/>
        <v>213506.27027455883</v>
      </c>
      <c r="R59" s="52">
        <v>0</v>
      </c>
      <c r="S59" s="53">
        <f t="shared" si="9"/>
        <v>0</v>
      </c>
      <c r="T59" s="21">
        <f t="shared" si="4"/>
        <v>213506.27027455883</v>
      </c>
      <c r="U59" s="13"/>
      <c r="V59" s="25">
        <v>0</v>
      </c>
      <c r="W59" s="21">
        <f t="shared" si="5"/>
        <v>213506.27027455883</v>
      </c>
      <c r="X59" s="13"/>
      <c r="Y59" s="21">
        <f t="shared" si="10"/>
        <v>53376.567568639708</v>
      </c>
      <c r="Z59" s="21">
        <f t="shared" si="10"/>
        <v>53376.567568639708</v>
      </c>
      <c r="AA59" s="21">
        <f t="shared" si="10"/>
        <v>53376.567568639708</v>
      </c>
      <c r="AB59" s="3"/>
      <c r="AC59" s="21">
        <f t="shared" si="11"/>
        <v>430.09423317835603</v>
      </c>
      <c r="AD59" s="21">
        <f t="shared" si="10"/>
        <v>53376.567568639708</v>
      </c>
      <c r="AE59" s="21">
        <f t="shared" si="12"/>
        <v>53806.661801818067</v>
      </c>
    </row>
    <row r="60" spans="2:31" x14ac:dyDescent="0.3">
      <c r="B60" s="3">
        <v>56</v>
      </c>
      <c r="C60" s="17">
        <v>5</v>
      </c>
      <c r="D60" s="18" t="s">
        <v>45</v>
      </c>
      <c r="E60" s="20">
        <v>2676.27</v>
      </c>
      <c r="F60" s="19">
        <v>804295.63</v>
      </c>
      <c r="G60" s="19">
        <v>2794.04</v>
      </c>
      <c r="H60" s="19">
        <f t="shared" si="0"/>
        <v>801501.59</v>
      </c>
      <c r="I60" s="12">
        <f t="shared" si="1"/>
        <v>299.48457741558212</v>
      </c>
      <c r="J60" s="16">
        <f t="shared" si="2"/>
        <v>386495.4560730487</v>
      </c>
      <c r="K60" s="21"/>
      <c r="L60" s="21">
        <v>-789.68356576416409</v>
      </c>
      <c r="M60" s="21">
        <v>-159.69684184971265</v>
      </c>
      <c r="N60" s="21">
        <f t="shared" si="7"/>
        <v>-1.3523088899626059</v>
      </c>
      <c r="O60" s="21">
        <f t="shared" si="8"/>
        <v>-950.73271650383936</v>
      </c>
      <c r="P60" s="21"/>
      <c r="Q60" s="25">
        <f t="shared" si="3"/>
        <v>385544.72335654486</v>
      </c>
      <c r="R60" s="52">
        <v>0</v>
      </c>
      <c r="S60" s="53">
        <f t="shared" si="9"/>
        <v>0</v>
      </c>
      <c r="T60" s="21">
        <f t="shared" si="4"/>
        <v>385544.72335654486</v>
      </c>
      <c r="U60" s="13"/>
      <c r="V60" s="25">
        <v>0</v>
      </c>
      <c r="W60" s="21">
        <f t="shared" si="5"/>
        <v>385544.72335654486</v>
      </c>
      <c r="X60" s="13"/>
      <c r="Y60" s="21">
        <f t="shared" si="10"/>
        <v>96386.180839136214</v>
      </c>
      <c r="Z60" s="21">
        <f t="shared" si="10"/>
        <v>96386.180839136214</v>
      </c>
      <c r="AA60" s="21">
        <f t="shared" si="10"/>
        <v>96386.180839136214</v>
      </c>
      <c r="AB60" s="3"/>
      <c r="AC60" s="21">
        <f t="shared" si="11"/>
        <v>776.64942006261219</v>
      </c>
      <c r="AD60" s="21">
        <f t="shared" si="10"/>
        <v>96386.180839136214</v>
      </c>
      <c r="AE60" s="21">
        <f t="shared" si="12"/>
        <v>97162.830259198832</v>
      </c>
    </row>
    <row r="61" spans="2:31" x14ac:dyDescent="0.3">
      <c r="B61" s="3">
        <v>67</v>
      </c>
      <c r="C61" s="17">
        <v>5</v>
      </c>
      <c r="D61" s="18" t="s">
        <v>46</v>
      </c>
      <c r="E61" s="20">
        <v>1321.6502663569984</v>
      </c>
      <c r="F61" s="19">
        <v>218562.59</v>
      </c>
      <c r="G61" s="19">
        <v>0</v>
      </c>
      <c r="H61" s="19">
        <f t="shared" si="0"/>
        <v>218562.59</v>
      </c>
      <c r="I61" s="12">
        <f t="shared" si="1"/>
        <v>165.37097261172332</v>
      </c>
      <c r="J61" s="16">
        <f t="shared" si="2"/>
        <v>105393.98668261751</v>
      </c>
      <c r="K61" s="21"/>
      <c r="L61" s="21">
        <v>0</v>
      </c>
      <c r="M61" s="21">
        <v>-61.624425204267027</v>
      </c>
      <c r="N61" s="21">
        <f t="shared" si="7"/>
        <v>-0.36876300329017708</v>
      </c>
      <c r="O61" s="21">
        <f t="shared" si="8"/>
        <v>-61.993188207557203</v>
      </c>
      <c r="P61" s="21"/>
      <c r="Q61" s="25">
        <f t="shared" si="3"/>
        <v>105331.99349440995</v>
      </c>
      <c r="R61" s="52">
        <v>0</v>
      </c>
      <c r="S61" s="53">
        <f t="shared" si="9"/>
        <v>0</v>
      </c>
      <c r="T61" s="21">
        <f t="shared" si="4"/>
        <v>105331.99349440995</v>
      </c>
      <c r="U61" s="13"/>
      <c r="V61" s="25">
        <v>0</v>
      </c>
      <c r="W61" s="21">
        <f t="shared" si="5"/>
        <v>105331.99349440995</v>
      </c>
      <c r="X61" s="13"/>
      <c r="Y61" s="21">
        <f t="shared" si="10"/>
        <v>26332.998373602488</v>
      </c>
      <c r="Z61" s="21">
        <f t="shared" si="10"/>
        <v>26332.998373602488</v>
      </c>
      <c r="AA61" s="21">
        <f t="shared" si="10"/>
        <v>26332.998373602488</v>
      </c>
      <c r="AB61" s="3"/>
      <c r="AC61" s="21">
        <f t="shared" si="11"/>
        <v>211.78561700779969</v>
      </c>
      <c r="AD61" s="21">
        <f t="shared" si="10"/>
        <v>26332.998373602488</v>
      </c>
      <c r="AE61" s="21">
        <f t="shared" si="12"/>
        <v>26544.783990610289</v>
      </c>
    </row>
    <row r="62" spans="2:31" x14ac:dyDescent="0.3">
      <c r="B62" s="3">
        <v>157</v>
      </c>
      <c r="C62" s="17">
        <v>5</v>
      </c>
      <c r="D62" s="18" t="s">
        <v>47</v>
      </c>
      <c r="E62" s="20">
        <v>376.20256066807764</v>
      </c>
      <c r="F62" s="19">
        <v>150227.32999999999</v>
      </c>
      <c r="G62" s="19">
        <v>140</v>
      </c>
      <c r="H62" s="19">
        <f t="shared" si="0"/>
        <v>150087.32999999999</v>
      </c>
      <c r="I62" s="12">
        <f t="shared" si="1"/>
        <v>398.95350455209041</v>
      </c>
      <c r="J62" s="16">
        <f t="shared" si="2"/>
        <v>72374.243273972999</v>
      </c>
      <c r="K62" s="21"/>
      <c r="L62" s="21">
        <v>-164.41874583382742</v>
      </c>
      <c r="M62" s="21">
        <v>-37.488731412915513</v>
      </c>
      <c r="N62" s="21">
        <f t="shared" si="7"/>
        <v>-0.25323022831402159</v>
      </c>
      <c r="O62" s="21">
        <f t="shared" si="8"/>
        <v>-202.16070747505694</v>
      </c>
      <c r="P62" s="21"/>
      <c r="Q62" s="25">
        <f t="shared" si="3"/>
        <v>72172.082566497949</v>
      </c>
      <c r="R62" s="52">
        <v>0</v>
      </c>
      <c r="S62" s="53">
        <f t="shared" si="9"/>
        <v>0</v>
      </c>
      <c r="T62" s="21">
        <f t="shared" si="4"/>
        <v>72172.082566497949</v>
      </c>
      <c r="U62" s="13"/>
      <c r="V62" s="25">
        <v>0</v>
      </c>
      <c r="W62" s="21">
        <f t="shared" si="5"/>
        <v>72172.082566497949</v>
      </c>
      <c r="X62" s="13"/>
      <c r="Y62" s="21">
        <f t="shared" si="10"/>
        <v>18043.020641624487</v>
      </c>
      <c r="Z62" s="21">
        <f t="shared" si="10"/>
        <v>18043.020641624487</v>
      </c>
      <c r="AA62" s="21">
        <f t="shared" si="10"/>
        <v>18043.020641624487</v>
      </c>
      <c r="AB62" s="3"/>
      <c r="AC62" s="21">
        <f t="shared" si="11"/>
        <v>145.43357026059783</v>
      </c>
      <c r="AD62" s="21">
        <f t="shared" si="10"/>
        <v>18043.020641624487</v>
      </c>
      <c r="AE62" s="21">
        <f t="shared" si="12"/>
        <v>18188.454211885084</v>
      </c>
    </row>
    <row r="63" spans="2:31" x14ac:dyDescent="0.3">
      <c r="B63" s="3">
        <v>214</v>
      </c>
      <c r="C63" s="17">
        <v>5</v>
      </c>
      <c r="D63" s="18" t="s">
        <v>48</v>
      </c>
      <c r="E63" s="20">
        <v>3243.7900000000009</v>
      </c>
      <c r="F63" s="19">
        <v>2047370.02</v>
      </c>
      <c r="G63" s="19">
        <v>758449.07</v>
      </c>
      <c r="H63" s="19">
        <f t="shared" si="0"/>
        <v>1288920.9500000002</v>
      </c>
      <c r="I63" s="12">
        <f t="shared" si="1"/>
        <v>397.35030627753332</v>
      </c>
      <c r="J63" s="16">
        <f t="shared" si="2"/>
        <v>621535.99771693198</v>
      </c>
      <c r="K63" s="21"/>
      <c r="L63" s="21">
        <v>-2606.5900997127173</v>
      </c>
      <c r="M63" s="21">
        <v>-334.61562714073807</v>
      </c>
      <c r="N63" s="21">
        <f t="shared" si="7"/>
        <v>-2.1746922038470915</v>
      </c>
      <c r="O63" s="21">
        <f t="shared" si="8"/>
        <v>-2943.3804190573023</v>
      </c>
      <c r="P63" s="21"/>
      <c r="Q63" s="25">
        <f t="shared" si="3"/>
        <v>618592.61729787465</v>
      </c>
      <c r="R63" s="52">
        <v>0</v>
      </c>
      <c r="S63" s="53">
        <f t="shared" si="9"/>
        <v>0</v>
      </c>
      <c r="T63" s="21">
        <f t="shared" si="4"/>
        <v>618592.61729787465</v>
      </c>
      <c r="U63" s="13"/>
      <c r="V63" s="25">
        <v>0</v>
      </c>
      <c r="W63" s="21">
        <f t="shared" si="5"/>
        <v>618592.61729787465</v>
      </c>
      <c r="X63" s="13"/>
      <c r="Y63" s="21">
        <f t="shared" si="10"/>
        <v>154648.15432446866</v>
      </c>
      <c r="Z63" s="21">
        <f t="shared" si="10"/>
        <v>154648.15432446866</v>
      </c>
      <c r="AA63" s="21">
        <f t="shared" si="10"/>
        <v>154648.15432446866</v>
      </c>
      <c r="AB63" s="3"/>
      <c r="AC63" s="21">
        <f t="shared" si="11"/>
        <v>1248.9553618029022</v>
      </c>
      <c r="AD63" s="21">
        <f t="shared" si="10"/>
        <v>154648.15432446866</v>
      </c>
      <c r="AE63" s="21">
        <f t="shared" si="12"/>
        <v>155897.10968627158</v>
      </c>
    </row>
    <row r="64" spans="2:31" x14ac:dyDescent="0.3">
      <c r="B64" s="3">
        <v>223</v>
      </c>
      <c r="C64" s="17">
        <v>5</v>
      </c>
      <c r="D64" s="18" t="s">
        <v>49</v>
      </c>
      <c r="E64" s="20">
        <v>302.15999999999997</v>
      </c>
      <c r="F64" s="19">
        <v>257160.23</v>
      </c>
      <c r="G64" s="19">
        <v>239.17</v>
      </c>
      <c r="H64" s="19">
        <f t="shared" si="0"/>
        <v>256921.06</v>
      </c>
      <c r="I64" s="12">
        <f t="shared" si="1"/>
        <v>850.28150648662972</v>
      </c>
      <c r="J64" s="16">
        <f t="shared" si="2"/>
        <v>123890.98599226873</v>
      </c>
      <c r="K64" s="21"/>
      <c r="L64" s="21">
        <v>-249.61089085543063</v>
      </c>
      <c r="M64" s="21">
        <v>-32.534946327541547</v>
      </c>
      <c r="N64" s="21">
        <f t="shared" si="7"/>
        <v>-0.43348215124141687</v>
      </c>
      <c r="O64" s="21">
        <f t="shared" si="8"/>
        <v>-282.57931933421361</v>
      </c>
      <c r="P64" s="21"/>
      <c r="Q64" s="25">
        <f t="shared" si="3"/>
        <v>123608.40667293452</v>
      </c>
      <c r="R64" s="52">
        <v>0</v>
      </c>
      <c r="S64" s="53">
        <f t="shared" si="9"/>
        <v>0</v>
      </c>
      <c r="T64" s="21">
        <f t="shared" si="4"/>
        <v>123608.40667293452</v>
      </c>
      <c r="U64" s="13"/>
      <c r="V64" s="25">
        <v>0</v>
      </c>
      <c r="W64" s="21">
        <f t="shared" si="5"/>
        <v>123608.40667293452</v>
      </c>
      <c r="X64" s="13"/>
      <c r="Y64" s="21">
        <f t="shared" si="10"/>
        <v>30902.10166823363</v>
      </c>
      <c r="Z64" s="21">
        <f t="shared" si="10"/>
        <v>30902.10166823363</v>
      </c>
      <c r="AA64" s="21">
        <f t="shared" si="10"/>
        <v>30902.10166823363</v>
      </c>
      <c r="AB64" s="3"/>
      <c r="AC64" s="21">
        <f t="shared" si="11"/>
        <v>248.95470544340603</v>
      </c>
      <c r="AD64" s="21">
        <f t="shared" si="10"/>
        <v>30902.10166823363</v>
      </c>
      <c r="AE64" s="21">
        <f t="shared" si="12"/>
        <v>31151.056373677035</v>
      </c>
    </row>
    <row r="65" spans="2:31" x14ac:dyDescent="0.3">
      <c r="B65" s="3">
        <v>224</v>
      </c>
      <c r="C65" s="17">
        <v>5</v>
      </c>
      <c r="D65" s="18" t="s">
        <v>50</v>
      </c>
      <c r="E65" s="20">
        <v>175.72469366475895</v>
      </c>
      <c r="F65" s="19">
        <v>90520.65</v>
      </c>
      <c r="G65" s="19">
        <v>255</v>
      </c>
      <c r="H65" s="19">
        <f t="shared" si="0"/>
        <v>90265.65</v>
      </c>
      <c r="I65" s="12">
        <f t="shared" si="1"/>
        <v>513.67652500908866</v>
      </c>
      <c r="J65" s="16">
        <f t="shared" si="2"/>
        <v>43527.379109104688</v>
      </c>
      <c r="K65" s="21"/>
      <c r="L65" s="21">
        <v>-81.950904663804977</v>
      </c>
      <c r="M65" s="21">
        <v>-18.631154627219075</v>
      </c>
      <c r="N65" s="21">
        <f t="shared" si="7"/>
        <v>-0.15229793986216936</v>
      </c>
      <c r="O65" s="21">
        <f t="shared" si="8"/>
        <v>-100.73435723088622</v>
      </c>
      <c r="P65" s="21"/>
      <c r="Q65" s="25">
        <f t="shared" si="3"/>
        <v>43426.644751873799</v>
      </c>
      <c r="R65" s="52">
        <v>0</v>
      </c>
      <c r="S65" s="53">
        <f t="shared" si="9"/>
        <v>0</v>
      </c>
      <c r="T65" s="21">
        <f t="shared" si="4"/>
        <v>43426.644751873799</v>
      </c>
      <c r="U65" s="13"/>
      <c r="V65" s="25">
        <v>0</v>
      </c>
      <c r="W65" s="21">
        <f t="shared" si="5"/>
        <v>43426.644751873799</v>
      </c>
      <c r="X65" s="13"/>
      <c r="Y65" s="21">
        <f t="shared" si="10"/>
        <v>10856.66118796845</v>
      </c>
      <c r="Z65" s="21">
        <f t="shared" si="10"/>
        <v>10856.66118796845</v>
      </c>
      <c r="AA65" s="21">
        <f t="shared" si="10"/>
        <v>10856.66118796845</v>
      </c>
      <c r="AB65" s="3"/>
      <c r="AC65" s="21">
        <f t="shared" si="11"/>
        <v>87.466781848897796</v>
      </c>
      <c r="AD65" s="21">
        <f t="shared" si="10"/>
        <v>10856.66118796845</v>
      </c>
      <c r="AE65" s="21">
        <f t="shared" si="12"/>
        <v>10944.127969817348</v>
      </c>
    </row>
    <row r="66" spans="2:31" x14ac:dyDescent="0.3">
      <c r="B66" s="3">
        <v>233</v>
      </c>
      <c r="C66" s="17">
        <v>5</v>
      </c>
      <c r="D66" s="18" t="s">
        <v>51</v>
      </c>
      <c r="E66" s="20">
        <v>2307.9799999999996</v>
      </c>
      <c r="F66" s="19">
        <v>792036.92</v>
      </c>
      <c r="G66" s="19">
        <v>177381.26</v>
      </c>
      <c r="H66" s="19">
        <f t="shared" si="0"/>
        <v>614655.66</v>
      </c>
      <c r="I66" s="12">
        <f t="shared" si="1"/>
        <v>266.31758507439412</v>
      </c>
      <c r="J66" s="16">
        <f t="shared" si="2"/>
        <v>296395.69353765197</v>
      </c>
      <c r="K66" s="21"/>
      <c r="L66" s="21">
        <v>-657.1519852411584</v>
      </c>
      <c r="M66" s="21">
        <v>-100.90528652651119</v>
      </c>
      <c r="N66" s="21">
        <f t="shared" si="7"/>
        <v>-1.0370588451157445</v>
      </c>
      <c r="O66" s="21">
        <f t="shared" si="8"/>
        <v>-759.09433061278537</v>
      </c>
      <c r="P66" s="21"/>
      <c r="Q66" s="25">
        <f t="shared" si="3"/>
        <v>295636.59920703917</v>
      </c>
      <c r="R66" s="52">
        <v>0</v>
      </c>
      <c r="S66" s="53">
        <f t="shared" si="9"/>
        <v>0</v>
      </c>
      <c r="T66" s="21">
        <f t="shared" si="4"/>
        <v>295636.59920703917</v>
      </c>
      <c r="U66" s="13"/>
      <c r="V66" s="25">
        <v>0</v>
      </c>
      <c r="W66" s="21">
        <f t="shared" si="5"/>
        <v>295636.59920703917</v>
      </c>
      <c r="X66" s="13"/>
      <c r="Y66" s="21">
        <f t="shared" si="10"/>
        <v>73909.149801759791</v>
      </c>
      <c r="Z66" s="21">
        <f t="shared" si="10"/>
        <v>73909.149801759791</v>
      </c>
      <c r="AA66" s="21">
        <f t="shared" si="10"/>
        <v>73909.149801759791</v>
      </c>
      <c r="AB66" s="3"/>
      <c r="AC66" s="21">
        <f t="shared" si="11"/>
        <v>595.59702417708513</v>
      </c>
      <c r="AD66" s="21">
        <f t="shared" si="10"/>
        <v>73909.149801759791</v>
      </c>
      <c r="AE66" s="21">
        <f t="shared" si="12"/>
        <v>74504.746825936876</v>
      </c>
    </row>
    <row r="67" spans="2:31" x14ac:dyDescent="0.3">
      <c r="B67" s="3">
        <v>272</v>
      </c>
      <c r="C67" s="17">
        <v>5</v>
      </c>
      <c r="D67" s="18" t="s">
        <v>52</v>
      </c>
      <c r="E67" s="20">
        <v>341.829327199609</v>
      </c>
      <c r="F67" s="19">
        <v>107113.39</v>
      </c>
      <c r="G67" s="19">
        <v>0</v>
      </c>
      <c r="H67" s="19">
        <f t="shared" si="0"/>
        <v>107113.39</v>
      </c>
      <c r="I67" s="12">
        <f t="shared" si="1"/>
        <v>313.35342370273526</v>
      </c>
      <c r="J67" s="16">
        <f t="shared" si="2"/>
        <v>51651.598744277399</v>
      </c>
      <c r="K67" s="21"/>
      <c r="L67" s="21">
        <v>-106.7254786943522</v>
      </c>
      <c r="M67" s="21">
        <v>-20.258603734364442</v>
      </c>
      <c r="N67" s="21">
        <f t="shared" si="7"/>
        <v>-0.18072377065531675</v>
      </c>
      <c r="O67" s="21">
        <f t="shared" si="8"/>
        <v>-127.16480619937197</v>
      </c>
      <c r="P67" s="21"/>
      <c r="Q67" s="25">
        <f t="shared" si="3"/>
        <v>51524.433938078029</v>
      </c>
      <c r="R67" s="52">
        <v>0</v>
      </c>
      <c r="S67" s="53">
        <f t="shared" si="9"/>
        <v>0</v>
      </c>
      <c r="T67" s="21">
        <f t="shared" si="4"/>
        <v>51524.433938078029</v>
      </c>
      <c r="U67" s="13"/>
      <c r="V67" s="25">
        <v>0</v>
      </c>
      <c r="W67" s="21">
        <f t="shared" si="5"/>
        <v>51524.433938078029</v>
      </c>
      <c r="X67" s="13"/>
      <c r="Y67" s="21">
        <f t="shared" si="10"/>
        <v>12881.108484519507</v>
      </c>
      <c r="Z67" s="21">
        <f t="shared" si="10"/>
        <v>12881.108484519507</v>
      </c>
      <c r="AA67" s="21">
        <f t="shared" si="10"/>
        <v>12881.108484519507</v>
      </c>
      <c r="AB67" s="3"/>
      <c r="AC67" s="21">
        <f t="shared" si="11"/>
        <v>103.79212376165142</v>
      </c>
      <c r="AD67" s="21">
        <f t="shared" si="10"/>
        <v>12881.108484519507</v>
      </c>
      <c r="AE67" s="21">
        <f t="shared" si="12"/>
        <v>12984.900608281159</v>
      </c>
    </row>
    <row r="68" spans="2:31" x14ac:dyDescent="0.3">
      <c r="B68" s="3">
        <v>427</v>
      </c>
      <c r="C68" s="17">
        <v>5</v>
      </c>
      <c r="D68" s="18" t="s">
        <v>53</v>
      </c>
      <c r="E68" s="20">
        <v>437.07000000000005</v>
      </c>
      <c r="F68" s="19">
        <v>238025.89</v>
      </c>
      <c r="G68" s="19">
        <v>34068.35</v>
      </c>
      <c r="H68" s="19">
        <f t="shared" si="0"/>
        <v>203957.54</v>
      </c>
      <c r="I68" s="12">
        <f t="shared" si="1"/>
        <v>466.64731049946232</v>
      </c>
      <c r="J68" s="16">
        <f t="shared" si="2"/>
        <v>98351.224034174506</v>
      </c>
      <c r="K68" s="21"/>
      <c r="L68" s="21">
        <v>-187.01520192291355</v>
      </c>
      <c r="M68" s="21">
        <v>-37.052853993787721</v>
      </c>
      <c r="N68" s="21">
        <f t="shared" si="7"/>
        <v>-0.3441210821763982</v>
      </c>
      <c r="O68" s="21">
        <f t="shared" si="8"/>
        <v>-224.41217699887767</v>
      </c>
      <c r="P68" s="21"/>
      <c r="Q68" s="25">
        <f t="shared" si="3"/>
        <v>98126.811857175635</v>
      </c>
      <c r="R68" s="52">
        <v>0</v>
      </c>
      <c r="S68" s="53">
        <f t="shared" si="9"/>
        <v>0</v>
      </c>
      <c r="T68" s="21">
        <f t="shared" si="4"/>
        <v>98126.811857175635</v>
      </c>
      <c r="U68" s="13"/>
      <c r="V68" s="25">
        <v>0</v>
      </c>
      <c r="W68" s="21">
        <f t="shared" si="5"/>
        <v>98126.811857175635</v>
      </c>
      <c r="X68" s="13"/>
      <c r="Y68" s="21">
        <f t="shared" si="10"/>
        <v>24531.702964293909</v>
      </c>
      <c r="Z68" s="21">
        <f t="shared" si="10"/>
        <v>24531.702964293909</v>
      </c>
      <c r="AA68" s="21">
        <f t="shared" si="10"/>
        <v>24531.702964293909</v>
      </c>
      <c r="AB68" s="3"/>
      <c r="AC68" s="21">
        <f t="shared" si="11"/>
        <v>197.63342597785368</v>
      </c>
      <c r="AD68" s="21">
        <f t="shared" si="10"/>
        <v>24531.702964293909</v>
      </c>
      <c r="AE68" s="21">
        <f t="shared" si="12"/>
        <v>24729.336390271761</v>
      </c>
    </row>
    <row r="69" spans="2:31" x14ac:dyDescent="0.3">
      <c r="B69" s="3">
        <v>524</v>
      </c>
      <c r="C69" s="17">
        <v>5</v>
      </c>
      <c r="D69" s="18" t="s">
        <v>54</v>
      </c>
      <c r="E69" s="20">
        <v>516.25917988933952</v>
      </c>
      <c r="F69" s="19">
        <v>359695.52</v>
      </c>
      <c r="G69" s="19">
        <v>30004.35</v>
      </c>
      <c r="H69" s="19">
        <f t="shared" si="0"/>
        <v>329691.17000000004</v>
      </c>
      <c r="I69" s="12">
        <f t="shared" si="1"/>
        <v>638.61560790196415</v>
      </c>
      <c r="J69" s="16">
        <f t="shared" si="2"/>
        <v>158981.76710093245</v>
      </c>
      <c r="K69" s="21"/>
      <c r="L69" s="21">
        <v>-247.19829113315791</v>
      </c>
      <c r="M69" s="21">
        <v>-58.027451424364699</v>
      </c>
      <c r="N69" s="21">
        <f t="shared" si="7"/>
        <v>-0.55626127969773942</v>
      </c>
      <c r="O69" s="21">
        <f t="shared" si="8"/>
        <v>-305.78200383722037</v>
      </c>
      <c r="P69" s="21"/>
      <c r="Q69" s="25">
        <f t="shared" si="3"/>
        <v>158675.98509709522</v>
      </c>
      <c r="R69" s="52">
        <v>0</v>
      </c>
      <c r="S69" s="53">
        <f t="shared" si="9"/>
        <v>0</v>
      </c>
      <c r="T69" s="21">
        <f t="shared" si="4"/>
        <v>158675.98509709522</v>
      </c>
      <c r="U69" s="13"/>
      <c r="V69" s="25">
        <v>0</v>
      </c>
      <c r="W69" s="21">
        <f t="shared" si="5"/>
        <v>158675.98509709522</v>
      </c>
      <c r="X69" s="13"/>
      <c r="Y69" s="21">
        <f t="shared" si="10"/>
        <v>39668.996274273806</v>
      </c>
      <c r="Z69" s="21">
        <f t="shared" si="10"/>
        <v>39668.996274273806</v>
      </c>
      <c r="AA69" s="21">
        <f t="shared" si="10"/>
        <v>39668.996274273806</v>
      </c>
      <c r="AB69" s="3"/>
      <c r="AC69" s="21">
        <f t="shared" si="11"/>
        <v>319.4684317223427</v>
      </c>
      <c r="AD69" s="21">
        <f t="shared" si="10"/>
        <v>39668.996274273806</v>
      </c>
      <c r="AE69" s="21">
        <f t="shared" si="12"/>
        <v>39988.46470599615</v>
      </c>
    </row>
    <row r="70" spans="2:31" x14ac:dyDescent="0.3">
      <c r="B70" s="3">
        <v>565</v>
      </c>
      <c r="C70" s="17">
        <v>5</v>
      </c>
      <c r="D70" s="18" t="s">
        <v>55</v>
      </c>
      <c r="E70" s="20">
        <v>489.79749687617544</v>
      </c>
      <c r="F70" s="19">
        <v>360070.01</v>
      </c>
      <c r="G70" s="19">
        <v>560</v>
      </c>
      <c r="H70" s="19">
        <f t="shared" si="0"/>
        <v>359510.01</v>
      </c>
      <c r="I70" s="12">
        <f t="shared" si="1"/>
        <v>733.99723823187867</v>
      </c>
      <c r="J70" s="16">
        <f t="shared" si="2"/>
        <v>173360.8354760423</v>
      </c>
      <c r="K70" s="21"/>
      <c r="L70" s="21">
        <v>-1114.6481385929073</v>
      </c>
      <c r="M70" s="21">
        <v>-41.681448337636539</v>
      </c>
      <c r="N70" s="21">
        <f t="shared" si="7"/>
        <v>-0.60657219975514376</v>
      </c>
      <c r="O70" s="21">
        <f t="shared" si="8"/>
        <v>-1156.9361591302991</v>
      </c>
      <c r="P70" s="21"/>
      <c r="Q70" s="25">
        <f t="shared" si="3"/>
        <v>172203.89931691199</v>
      </c>
      <c r="R70" s="52">
        <v>0</v>
      </c>
      <c r="S70" s="53">
        <f t="shared" si="9"/>
        <v>0</v>
      </c>
      <c r="T70" s="21">
        <f t="shared" si="4"/>
        <v>172203.89931691199</v>
      </c>
      <c r="U70" s="13"/>
      <c r="V70" s="25">
        <v>0</v>
      </c>
      <c r="W70" s="21">
        <f t="shared" si="5"/>
        <v>172203.89931691199</v>
      </c>
      <c r="X70" s="13"/>
      <c r="Y70" s="21">
        <f t="shared" si="10"/>
        <v>43050.974829227998</v>
      </c>
      <c r="Z70" s="21">
        <f t="shared" si="10"/>
        <v>43050.974829227998</v>
      </c>
      <c r="AA70" s="21">
        <f t="shared" si="10"/>
        <v>43050.974829227998</v>
      </c>
      <c r="AB70" s="3"/>
      <c r="AC70" s="21">
        <f t="shared" si="11"/>
        <v>348.36267857335616</v>
      </c>
      <c r="AD70" s="21">
        <f t="shared" si="10"/>
        <v>43050.974829227998</v>
      </c>
      <c r="AE70" s="21">
        <f t="shared" si="12"/>
        <v>43399.337507801356</v>
      </c>
    </row>
    <row r="71" spans="2:31" x14ac:dyDescent="0.3">
      <c r="B71" s="3">
        <v>613</v>
      </c>
      <c r="C71" s="17">
        <v>5</v>
      </c>
      <c r="D71" s="18" t="s">
        <v>56</v>
      </c>
      <c r="E71" s="20">
        <v>152.25244216441209</v>
      </c>
      <c r="F71" s="19">
        <v>118450.49</v>
      </c>
      <c r="G71" s="19">
        <v>0</v>
      </c>
      <c r="H71" s="19">
        <f t="shared" si="0"/>
        <v>118450.49</v>
      </c>
      <c r="I71" s="12">
        <f t="shared" si="1"/>
        <v>777.98745501953567</v>
      </c>
      <c r="J71" s="16">
        <f t="shared" si="2"/>
        <v>57118.509464998191</v>
      </c>
      <c r="K71" s="21"/>
      <c r="L71" s="21">
        <v>-65.875361507045454</v>
      </c>
      <c r="M71" s="21">
        <v>0</v>
      </c>
      <c r="N71" s="21">
        <f t="shared" si="7"/>
        <v>-0.19985194370909079</v>
      </c>
      <c r="O71" s="21">
        <f t="shared" si="8"/>
        <v>-66.075213450754546</v>
      </c>
      <c r="P71" s="21"/>
      <c r="Q71" s="25">
        <f t="shared" si="3"/>
        <v>57052.434251547435</v>
      </c>
      <c r="R71" s="52">
        <v>0</v>
      </c>
      <c r="S71" s="53">
        <f t="shared" si="9"/>
        <v>0</v>
      </c>
      <c r="T71" s="21">
        <f t="shared" si="4"/>
        <v>57052.434251547435</v>
      </c>
      <c r="U71" s="13"/>
      <c r="V71" s="25">
        <v>0</v>
      </c>
      <c r="W71" s="21">
        <f t="shared" si="5"/>
        <v>57052.434251547435</v>
      </c>
      <c r="X71" s="13"/>
      <c r="Y71" s="21">
        <f t="shared" si="10"/>
        <v>14263.108562886859</v>
      </c>
      <c r="Z71" s="21">
        <f t="shared" si="10"/>
        <v>14263.108562886859</v>
      </c>
      <c r="AA71" s="21">
        <f t="shared" si="10"/>
        <v>14263.108562886859</v>
      </c>
      <c r="AB71" s="3"/>
      <c r="AC71" s="21">
        <f t="shared" si="11"/>
        <v>114.77769415857585</v>
      </c>
      <c r="AD71" s="21">
        <f t="shared" si="10"/>
        <v>14263.108562886859</v>
      </c>
      <c r="AE71" s="21">
        <f t="shared" si="12"/>
        <v>14377.886257045435</v>
      </c>
    </row>
    <row r="72" spans="2:31" x14ac:dyDescent="0.3">
      <c r="B72" s="3">
        <v>696</v>
      </c>
      <c r="C72" s="17">
        <v>5</v>
      </c>
      <c r="D72" s="18" t="s">
        <v>57</v>
      </c>
      <c r="E72" s="20">
        <v>292.79000000000002</v>
      </c>
      <c r="F72" s="19">
        <v>117674.26</v>
      </c>
      <c r="G72" s="19">
        <v>129</v>
      </c>
      <c r="H72" s="19">
        <f t="shared" si="0"/>
        <v>117545.26</v>
      </c>
      <c r="I72" s="12">
        <f t="shared" si="1"/>
        <v>401.46610198435735</v>
      </c>
      <c r="J72" s="16">
        <f t="shared" si="2"/>
        <v>56681.994695637586</v>
      </c>
      <c r="K72" s="21"/>
      <c r="L72" s="21">
        <v>-126.9713963801405</v>
      </c>
      <c r="M72" s="21">
        <v>-30.285263700701762</v>
      </c>
      <c r="N72" s="21">
        <f t="shared" si="7"/>
        <v>-0.19832462225179853</v>
      </c>
      <c r="O72" s="21">
        <f t="shared" si="8"/>
        <v>-157.45498470309406</v>
      </c>
      <c r="P72" s="21"/>
      <c r="Q72" s="25">
        <f t="shared" si="3"/>
        <v>56524.539710934492</v>
      </c>
      <c r="R72" s="52">
        <v>0</v>
      </c>
      <c r="S72" s="53">
        <f t="shared" si="9"/>
        <v>0</v>
      </c>
      <c r="T72" s="21">
        <f t="shared" si="4"/>
        <v>56524.539710934492</v>
      </c>
      <c r="U72" s="13"/>
      <c r="V72" s="25">
        <v>0</v>
      </c>
      <c r="W72" s="21">
        <f t="shared" si="5"/>
        <v>56524.539710934492</v>
      </c>
      <c r="X72" s="13"/>
      <c r="Y72" s="21">
        <f t="shared" si="10"/>
        <v>14131.134927733623</v>
      </c>
      <c r="Z72" s="21">
        <f t="shared" si="10"/>
        <v>14131.134927733623</v>
      </c>
      <c r="AA72" s="21">
        <f t="shared" si="10"/>
        <v>14131.134927733623</v>
      </c>
      <c r="AB72" s="3"/>
      <c r="AC72" s="21">
        <f t="shared" si="11"/>
        <v>113.9005326366339</v>
      </c>
      <c r="AD72" s="21">
        <f t="shared" si="10"/>
        <v>14131.134927733623</v>
      </c>
      <c r="AE72" s="21">
        <f t="shared" si="12"/>
        <v>14245.035460370256</v>
      </c>
    </row>
    <row r="73" spans="2:31" x14ac:dyDescent="0.3">
      <c r="B73" s="3">
        <v>731</v>
      </c>
      <c r="C73" s="17">
        <v>5</v>
      </c>
      <c r="D73" s="18" t="s">
        <v>58</v>
      </c>
      <c r="E73" s="20">
        <v>782.43155723259167</v>
      </c>
      <c r="F73" s="19">
        <v>415321.62</v>
      </c>
      <c r="G73" s="19">
        <v>15317.28</v>
      </c>
      <c r="H73" s="19">
        <f t="shared" si="0"/>
        <v>400004.33999999997</v>
      </c>
      <c r="I73" s="12">
        <f t="shared" si="1"/>
        <v>511.23237080926117</v>
      </c>
      <c r="J73" s="16">
        <f t="shared" si="2"/>
        <v>192887.77682836392</v>
      </c>
      <c r="K73" s="21"/>
      <c r="L73" s="21">
        <v>-294.0113638851617</v>
      </c>
      <c r="M73" s="21">
        <v>-51.263677121401997</v>
      </c>
      <c r="N73" s="21">
        <f t="shared" si="7"/>
        <v>-0.67489501175615241</v>
      </c>
      <c r="O73" s="21">
        <f t="shared" si="8"/>
        <v>-345.94993601831987</v>
      </c>
      <c r="P73" s="21"/>
      <c r="Q73" s="25">
        <f t="shared" si="3"/>
        <v>192541.82689234559</v>
      </c>
      <c r="R73" s="52">
        <v>0</v>
      </c>
      <c r="S73" s="53">
        <f t="shared" si="9"/>
        <v>0</v>
      </c>
      <c r="T73" s="21">
        <f t="shared" si="4"/>
        <v>192541.82689234559</v>
      </c>
      <c r="U73" s="13"/>
      <c r="V73" s="25">
        <v>0</v>
      </c>
      <c r="W73" s="21">
        <f t="shared" si="5"/>
        <v>192541.82689234559</v>
      </c>
      <c r="X73" s="13"/>
      <c r="Y73" s="21">
        <f t="shared" si="10"/>
        <v>48135.456723086398</v>
      </c>
      <c r="Z73" s="21">
        <f t="shared" si="10"/>
        <v>48135.456723086398</v>
      </c>
      <c r="AA73" s="21">
        <f t="shared" si="10"/>
        <v>48135.456723086398</v>
      </c>
      <c r="AB73" s="3"/>
      <c r="AC73" s="21">
        <f t="shared" si="11"/>
        <v>387.60140037093123</v>
      </c>
      <c r="AD73" s="21">
        <f t="shared" si="10"/>
        <v>48135.456723086398</v>
      </c>
      <c r="AE73" s="21">
        <f t="shared" si="12"/>
        <v>48523.058123457326</v>
      </c>
    </row>
    <row r="74" spans="2:31" x14ac:dyDescent="0.3">
      <c r="B74" s="3">
        <v>732</v>
      </c>
      <c r="C74" s="17">
        <v>5</v>
      </c>
      <c r="D74" s="18" t="s">
        <v>59</v>
      </c>
      <c r="E74" s="20">
        <v>221.35846266922772</v>
      </c>
      <c r="F74" s="19">
        <v>91767.01</v>
      </c>
      <c r="G74" s="19">
        <v>0</v>
      </c>
      <c r="H74" s="19">
        <f t="shared" si="0"/>
        <v>91767.01</v>
      </c>
      <c r="I74" s="12">
        <f t="shared" si="1"/>
        <v>414.56291705967402</v>
      </c>
      <c r="J74" s="16">
        <f t="shared" si="2"/>
        <v>44251.356235500447</v>
      </c>
      <c r="K74" s="21"/>
      <c r="L74" s="21">
        <v>-75.734877140748722</v>
      </c>
      <c r="M74" s="21">
        <v>-17.32644408998749</v>
      </c>
      <c r="N74" s="21">
        <f t="shared" si="7"/>
        <v>-0.1548310633149054</v>
      </c>
      <c r="O74" s="21">
        <f t="shared" si="8"/>
        <v>-93.216152294051113</v>
      </c>
      <c r="P74" s="21"/>
      <c r="Q74" s="25">
        <f t="shared" si="3"/>
        <v>44158.140083206396</v>
      </c>
      <c r="R74" s="52">
        <v>0</v>
      </c>
      <c r="S74" s="53">
        <f t="shared" si="9"/>
        <v>0</v>
      </c>
      <c r="T74" s="21">
        <f t="shared" si="4"/>
        <v>44158.140083206396</v>
      </c>
      <c r="U74" s="13"/>
      <c r="V74" s="25">
        <v>0</v>
      </c>
      <c r="W74" s="21">
        <f t="shared" si="5"/>
        <v>44158.140083206396</v>
      </c>
      <c r="X74" s="13"/>
      <c r="Y74" s="21">
        <f t="shared" si="10"/>
        <v>11039.535020801599</v>
      </c>
      <c r="Z74" s="21">
        <f t="shared" si="10"/>
        <v>11039.535020801599</v>
      </c>
      <c r="AA74" s="21">
        <f t="shared" si="10"/>
        <v>11039.535020801599</v>
      </c>
      <c r="AB74" s="3"/>
      <c r="AC74" s="21">
        <f t="shared" si="11"/>
        <v>88.921589160390724</v>
      </c>
      <c r="AD74" s="21">
        <f t="shared" si="10"/>
        <v>11039.535020801599</v>
      </c>
      <c r="AE74" s="21">
        <f t="shared" si="12"/>
        <v>11128.45660996199</v>
      </c>
    </row>
    <row r="75" spans="2:31" x14ac:dyDescent="0.3">
      <c r="B75" s="3">
        <v>754</v>
      </c>
      <c r="C75" s="17">
        <v>5</v>
      </c>
      <c r="D75" s="18" t="s">
        <v>60</v>
      </c>
      <c r="E75" s="20">
        <v>99.520260711578032</v>
      </c>
      <c r="F75" s="19">
        <v>36355.42</v>
      </c>
      <c r="G75" s="19">
        <v>0</v>
      </c>
      <c r="H75" s="19">
        <f t="shared" si="0"/>
        <v>36355.42</v>
      </c>
      <c r="I75" s="12">
        <f t="shared" si="1"/>
        <v>365.30671985840632</v>
      </c>
      <c r="J75" s="16">
        <f t="shared" si="2"/>
        <v>17531.100136217119</v>
      </c>
      <c r="K75" s="21"/>
      <c r="L75" s="21">
        <v>-36.19587280090127</v>
      </c>
      <c r="M75" s="21">
        <v>-8.2356642244048999</v>
      </c>
      <c r="N75" s="21">
        <f t="shared" si="7"/>
        <v>-6.1339563486485817E-2</v>
      </c>
      <c r="O75" s="21">
        <f t="shared" si="8"/>
        <v>-44.492876588792655</v>
      </c>
      <c r="P75" s="21"/>
      <c r="Q75" s="25">
        <f t="shared" si="3"/>
        <v>17486.607259628327</v>
      </c>
      <c r="R75" s="52">
        <v>0</v>
      </c>
      <c r="S75" s="53">
        <f t="shared" si="9"/>
        <v>0</v>
      </c>
      <c r="T75" s="21">
        <f t="shared" si="4"/>
        <v>17486.607259628327</v>
      </c>
      <c r="U75" s="13"/>
      <c r="V75" s="25">
        <v>0</v>
      </c>
      <c r="W75" s="21">
        <f t="shared" si="5"/>
        <v>17486.607259628327</v>
      </c>
      <c r="X75" s="13"/>
      <c r="Y75" s="21">
        <f t="shared" si="10"/>
        <v>4371.6518149070816</v>
      </c>
      <c r="Z75" s="21">
        <f t="shared" si="10"/>
        <v>4371.6518149070816</v>
      </c>
      <c r="AA75" s="21">
        <f t="shared" si="10"/>
        <v>4371.6518149070816</v>
      </c>
      <c r="AB75" s="3"/>
      <c r="AC75" s="21">
        <f t="shared" si="11"/>
        <v>35.228147032288099</v>
      </c>
      <c r="AD75" s="21">
        <f t="shared" si="10"/>
        <v>4371.6518149070816</v>
      </c>
      <c r="AE75" s="21">
        <f t="shared" si="12"/>
        <v>4406.8799619393694</v>
      </c>
    </row>
    <row r="76" spans="2:31" x14ac:dyDescent="0.3">
      <c r="B76" s="3">
        <v>885</v>
      </c>
      <c r="C76" s="17">
        <v>5</v>
      </c>
      <c r="D76" s="18" t="s">
        <v>61</v>
      </c>
      <c r="E76" s="20">
        <v>35.334385264868693</v>
      </c>
      <c r="F76" s="19">
        <v>130726.23</v>
      </c>
      <c r="G76" s="19">
        <v>0</v>
      </c>
      <c r="H76" s="19">
        <f t="shared" si="0"/>
        <v>130726.23</v>
      </c>
      <c r="I76" s="12">
        <f t="shared" si="1"/>
        <v>3699.6888164338575</v>
      </c>
      <c r="J76" s="16">
        <f t="shared" si="2"/>
        <v>63038.045731837243</v>
      </c>
      <c r="K76" s="21"/>
      <c r="L76" s="21">
        <v>-161.01432880629727</v>
      </c>
      <c r="M76" s="21">
        <v>-22.059738695323176</v>
      </c>
      <c r="N76" s="21">
        <f t="shared" si="7"/>
        <v>-0.22056380821439955</v>
      </c>
      <c r="O76" s="21">
        <f t="shared" si="8"/>
        <v>-183.29463130983484</v>
      </c>
      <c r="P76" s="21"/>
      <c r="Q76" s="25">
        <f t="shared" si="3"/>
        <v>62854.751100527406</v>
      </c>
      <c r="R76" s="52">
        <v>0</v>
      </c>
      <c r="S76" s="53">
        <f t="shared" si="9"/>
        <v>0</v>
      </c>
      <c r="T76" s="21">
        <f t="shared" si="4"/>
        <v>62854.751100527406</v>
      </c>
      <c r="U76" s="13"/>
      <c r="V76" s="25">
        <v>0</v>
      </c>
      <c r="W76" s="21">
        <f t="shared" si="5"/>
        <v>62854.751100527406</v>
      </c>
      <c r="X76" s="13"/>
      <c r="Y76" s="21">
        <f t="shared" si="10"/>
        <v>15713.687775131852</v>
      </c>
      <c r="Z76" s="21">
        <f t="shared" si="10"/>
        <v>15713.687775131852</v>
      </c>
      <c r="AA76" s="21">
        <f t="shared" si="10"/>
        <v>15713.687775131852</v>
      </c>
      <c r="AB76" s="3"/>
      <c r="AC76" s="21">
        <f t="shared" si="11"/>
        <v>126.67280013314965</v>
      </c>
      <c r="AD76" s="21">
        <f t="shared" si="10"/>
        <v>15713.687775131852</v>
      </c>
      <c r="AE76" s="21">
        <f t="shared" si="12"/>
        <v>15840.360575265002</v>
      </c>
    </row>
    <row r="77" spans="2:31" x14ac:dyDescent="0.3">
      <c r="B77" s="3">
        <v>909</v>
      </c>
      <c r="C77" s="17">
        <v>5</v>
      </c>
      <c r="D77" s="18" t="s">
        <v>62</v>
      </c>
      <c r="E77" s="20">
        <v>481.23999999999995</v>
      </c>
      <c r="F77" s="19">
        <v>189729.81</v>
      </c>
      <c r="G77" s="19">
        <v>1334.85</v>
      </c>
      <c r="H77" s="19">
        <f t="shared" si="0"/>
        <v>188394.96</v>
      </c>
      <c r="I77" s="12">
        <f t="shared" si="1"/>
        <v>391.4781813648076</v>
      </c>
      <c r="J77" s="16">
        <f t="shared" si="2"/>
        <v>90846.726813185451</v>
      </c>
      <c r="K77" s="21"/>
      <c r="L77" s="21">
        <v>-213.91352485085372</v>
      </c>
      <c r="M77" s="21">
        <v>-44.671456818075967</v>
      </c>
      <c r="N77" s="21">
        <f t="shared" si="7"/>
        <v>-0.31786359803996089</v>
      </c>
      <c r="O77" s="21">
        <f t="shared" si="8"/>
        <v>-258.90284526696962</v>
      </c>
      <c r="P77" s="21"/>
      <c r="Q77" s="25">
        <f t="shared" si="3"/>
        <v>90587.823967918477</v>
      </c>
      <c r="R77" s="52">
        <v>0</v>
      </c>
      <c r="S77" s="53">
        <f t="shared" si="9"/>
        <v>0</v>
      </c>
      <c r="T77" s="21">
        <f t="shared" si="4"/>
        <v>90587.823967918477</v>
      </c>
      <c r="U77" s="13"/>
      <c r="V77" s="25">
        <v>0</v>
      </c>
      <c r="W77" s="21">
        <f t="shared" si="5"/>
        <v>90587.823967918477</v>
      </c>
      <c r="X77" s="13"/>
      <c r="Y77" s="21">
        <f t="shared" si="10"/>
        <v>22646.955991979619</v>
      </c>
      <c r="Z77" s="21">
        <f t="shared" si="10"/>
        <v>22646.955991979619</v>
      </c>
      <c r="AA77" s="21">
        <f t="shared" si="10"/>
        <v>22646.955991979619</v>
      </c>
      <c r="AB77" s="3"/>
      <c r="AC77" s="21">
        <f t="shared" si="11"/>
        <v>182.55339509272716</v>
      </c>
      <c r="AD77" s="21">
        <f t="shared" si="10"/>
        <v>22646.955991979619</v>
      </c>
      <c r="AE77" s="21">
        <f t="shared" si="12"/>
        <v>22829.509387072347</v>
      </c>
    </row>
    <row r="78" spans="2:31" x14ac:dyDescent="0.3">
      <c r="B78" s="3">
        <v>923</v>
      </c>
      <c r="C78" s="17">
        <v>5</v>
      </c>
      <c r="D78" s="18" t="s">
        <v>63</v>
      </c>
      <c r="E78" s="20">
        <v>44.48</v>
      </c>
      <c r="F78" s="19">
        <v>33457.160000000003</v>
      </c>
      <c r="G78" s="19">
        <v>84.96</v>
      </c>
      <c r="H78" s="19">
        <f t="shared" si="0"/>
        <v>33372.200000000004</v>
      </c>
      <c r="I78" s="12">
        <f t="shared" si="1"/>
        <v>750.27428057553971</v>
      </c>
      <c r="J78" s="16">
        <f t="shared" si="2"/>
        <v>16092.549060521513</v>
      </c>
      <c r="K78" s="21"/>
      <c r="L78" s="21">
        <v>-39.927311660127089</v>
      </c>
      <c r="M78" s="21">
        <v>-5.3003742155015061</v>
      </c>
      <c r="N78" s="21">
        <f t="shared" si="7"/>
        <v>-5.6306217355863372E-2</v>
      </c>
      <c r="O78" s="21">
        <f t="shared" si="8"/>
        <v>-45.283992092984455</v>
      </c>
      <c r="P78" s="21"/>
      <c r="Q78" s="25">
        <f t="shared" si="3"/>
        <v>16047.265068428529</v>
      </c>
      <c r="R78" s="52">
        <v>0</v>
      </c>
      <c r="S78" s="53">
        <f t="shared" si="9"/>
        <v>0</v>
      </c>
      <c r="T78" s="21">
        <f t="shared" si="4"/>
        <v>16047.265068428529</v>
      </c>
      <c r="U78" s="13"/>
      <c r="V78" s="25">
        <v>0</v>
      </c>
      <c r="W78" s="21">
        <f t="shared" si="5"/>
        <v>16047.265068428529</v>
      </c>
      <c r="X78" s="13"/>
      <c r="Y78" s="21">
        <f t="shared" si="10"/>
        <v>4011.8162671071323</v>
      </c>
      <c r="Z78" s="21">
        <f t="shared" si="10"/>
        <v>4011.8162671071323</v>
      </c>
      <c r="AA78" s="21">
        <f t="shared" si="10"/>
        <v>4011.8162671071323</v>
      </c>
      <c r="AB78" s="3"/>
      <c r="AC78" s="21">
        <f t="shared" si="11"/>
        <v>32.33742777255565</v>
      </c>
      <c r="AD78" s="21">
        <f t="shared" si="10"/>
        <v>4011.8162671071323</v>
      </c>
      <c r="AE78" s="21">
        <f t="shared" si="12"/>
        <v>4044.1536948796879</v>
      </c>
    </row>
    <row r="79" spans="2:31" x14ac:dyDescent="0.3">
      <c r="B79" s="3">
        <v>394</v>
      </c>
      <c r="C79" s="17">
        <v>6</v>
      </c>
      <c r="D79" s="18" t="s">
        <v>64</v>
      </c>
      <c r="E79" s="20">
        <v>519.76</v>
      </c>
      <c r="F79" s="19">
        <v>424157.84</v>
      </c>
      <c r="G79" s="19">
        <v>18641.16</v>
      </c>
      <c r="H79" s="19">
        <f t="shared" si="0"/>
        <v>405516.68000000005</v>
      </c>
      <c r="I79" s="12">
        <f t="shared" si="1"/>
        <v>780.19986147452687</v>
      </c>
      <c r="J79" s="16">
        <f t="shared" si="2"/>
        <v>195545.90550697295</v>
      </c>
      <c r="K79" s="21"/>
      <c r="L79" s="21">
        <v>-403.68499219501973</v>
      </c>
      <c r="M79" s="21">
        <v>-88.754767580830958</v>
      </c>
      <c r="N79" s="21">
        <f t="shared" si="7"/>
        <v>-0.68419553776820496</v>
      </c>
      <c r="O79" s="21">
        <f t="shared" si="8"/>
        <v>-493.12395531361892</v>
      </c>
      <c r="P79" s="21"/>
      <c r="Q79" s="25">
        <f t="shared" si="3"/>
        <v>195052.78155165934</v>
      </c>
      <c r="R79" s="52">
        <v>0</v>
      </c>
      <c r="S79" s="53">
        <f t="shared" si="9"/>
        <v>0</v>
      </c>
      <c r="T79" s="21">
        <f t="shared" si="4"/>
        <v>195052.78155165934</v>
      </c>
      <c r="U79" s="13"/>
      <c r="V79" s="25">
        <v>0</v>
      </c>
      <c r="W79" s="21">
        <f t="shared" si="5"/>
        <v>195052.78155165934</v>
      </c>
      <c r="X79" s="13"/>
      <c r="Y79" s="21">
        <f t="shared" si="10"/>
        <v>48763.195387914835</v>
      </c>
      <c r="Z79" s="21">
        <f t="shared" si="10"/>
        <v>48763.195387914835</v>
      </c>
      <c r="AA79" s="21">
        <f t="shared" si="10"/>
        <v>48763.195387914835</v>
      </c>
      <c r="AB79" s="3"/>
      <c r="AC79" s="21">
        <f t="shared" si="11"/>
        <v>392.94281917483897</v>
      </c>
      <c r="AD79" s="21">
        <f t="shared" si="10"/>
        <v>48763.195387914835</v>
      </c>
      <c r="AE79" s="21">
        <f t="shared" si="12"/>
        <v>49156.138207089673</v>
      </c>
    </row>
    <row r="80" spans="2:31" x14ac:dyDescent="0.3">
      <c r="B80" s="3">
        <v>414</v>
      </c>
      <c r="C80" s="17">
        <v>6</v>
      </c>
      <c r="D80" s="18" t="s">
        <v>65</v>
      </c>
      <c r="E80" s="20">
        <v>191.23356743937211</v>
      </c>
      <c r="F80" s="19">
        <v>229461.81</v>
      </c>
      <c r="G80" s="19">
        <v>12694.75</v>
      </c>
      <c r="H80" s="19">
        <f t="shared" si="0"/>
        <v>216767.06</v>
      </c>
      <c r="I80" s="12">
        <f t="shared" si="1"/>
        <v>1133.5199301175141</v>
      </c>
      <c r="J80" s="16">
        <f t="shared" si="2"/>
        <v>104528.1566020523</v>
      </c>
      <c r="K80" s="21"/>
      <c r="L80" s="21">
        <v>-193.44637832397711</v>
      </c>
      <c r="M80" s="21">
        <v>-69.148540823473013</v>
      </c>
      <c r="N80" s="21">
        <f t="shared" si="7"/>
        <v>-0.36573355055859291</v>
      </c>
      <c r="O80" s="21">
        <f t="shared" si="8"/>
        <v>-262.96065269800874</v>
      </c>
      <c r="P80" s="21"/>
      <c r="Q80" s="25">
        <f t="shared" si="3"/>
        <v>104265.1959493543</v>
      </c>
      <c r="R80" s="52">
        <v>0</v>
      </c>
      <c r="S80" s="53">
        <f t="shared" si="9"/>
        <v>0</v>
      </c>
      <c r="T80" s="21">
        <f t="shared" si="4"/>
        <v>104265.1959493543</v>
      </c>
      <c r="U80" s="13"/>
      <c r="V80" s="25">
        <v>0</v>
      </c>
      <c r="W80" s="21">
        <f t="shared" si="5"/>
        <v>104265.1959493543</v>
      </c>
      <c r="X80" s="13"/>
      <c r="Y80" s="21">
        <f t="shared" si="10"/>
        <v>26066.298987338574</v>
      </c>
      <c r="Z80" s="21">
        <f t="shared" si="10"/>
        <v>26066.298987338574</v>
      </c>
      <c r="AA80" s="21">
        <f t="shared" si="10"/>
        <v>26066.298987338574</v>
      </c>
      <c r="AB80" s="3"/>
      <c r="AC80" s="21">
        <f t="shared" si="11"/>
        <v>210.04576102921698</v>
      </c>
      <c r="AD80" s="21">
        <f t="shared" si="10"/>
        <v>26066.298987338574</v>
      </c>
      <c r="AE80" s="21">
        <f t="shared" si="12"/>
        <v>26276.344748367792</v>
      </c>
    </row>
    <row r="81" spans="2:31" x14ac:dyDescent="0.3">
      <c r="B81" s="3">
        <v>426</v>
      </c>
      <c r="C81" s="17">
        <v>6</v>
      </c>
      <c r="D81" s="18" t="s">
        <v>66</v>
      </c>
      <c r="E81" s="20">
        <v>501.91164666939414</v>
      </c>
      <c r="F81" s="19">
        <v>186430.85</v>
      </c>
      <c r="G81" s="19">
        <v>0</v>
      </c>
      <c r="H81" s="19">
        <f t="shared" si="0"/>
        <v>186430.85</v>
      </c>
      <c r="I81" s="12">
        <f t="shared" si="1"/>
        <v>371.4415699199759</v>
      </c>
      <c r="J81" s="16">
        <f t="shared" si="2"/>
        <v>89899.605061090566</v>
      </c>
      <c r="K81" s="21"/>
      <c r="L81" s="21">
        <v>-193.91255997310509</v>
      </c>
      <c r="M81" s="21">
        <v>-37.664102949282096</v>
      </c>
      <c r="N81" s="21">
        <f t="shared" si="7"/>
        <v>-0.31454971389175296</v>
      </c>
      <c r="O81" s="21">
        <f t="shared" si="8"/>
        <v>-231.89121263627894</v>
      </c>
      <c r="P81" s="21"/>
      <c r="Q81" s="25">
        <f t="shared" si="3"/>
        <v>89667.713848454281</v>
      </c>
      <c r="R81" s="52">
        <v>0</v>
      </c>
      <c r="S81" s="53">
        <f t="shared" si="9"/>
        <v>0</v>
      </c>
      <c r="T81" s="21">
        <f t="shared" si="4"/>
        <v>89667.713848454281</v>
      </c>
      <c r="U81" s="13"/>
      <c r="V81" s="25">
        <v>0</v>
      </c>
      <c r="W81" s="21">
        <f t="shared" si="5"/>
        <v>89667.713848454281</v>
      </c>
      <c r="X81" s="13"/>
      <c r="Y81" s="21">
        <f t="shared" si="10"/>
        <v>22416.92846211357</v>
      </c>
      <c r="Z81" s="21">
        <f t="shared" si="10"/>
        <v>22416.92846211357</v>
      </c>
      <c r="AA81" s="21">
        <f t="shared" si="10"/>
        <v>22416.92846211357</v>
      </c>
      <c r="AB81" s="3"/>
      <c r="AC81" s="21">
        <f t="shared" si="11"/>
        <v>180.65018627633646</v>
      </c>
      <c r="AD81" s="21">
        <f t="shared" si="10"/>
        <v>22416.92846211357</v>
      </c>
      <c r="AE81" s="21">
        <f t="shared" si="12"/>
        <v>22597.578648389906</v>
      </c>
    </row>
    <row r="82" spans="2:31" x14ac:dyDescent="0.3">
      <c r="B82" s="3">
        <v>430</v>
      </c>
      <c r="C82" s="17">
        <v>6</v>
      </c>
      <c r="D82" s="18" t="s">
        <v>67</v>
      </c>
      <c r="E82" s="20">
        <v>2802.7979713615323</v>
      </c>
      <c r="F82" s="19">
        <v>1798380.04</v>
      </c>
      <c r="G82" s="19">
        <v>40</v>
      </c>
      <c r="H82" s="19">
        <f t="shared" si="0"/>
        <v>1798340.04</v>
      </c>
      <c r="I82" s="12">
        <f t="shared" si="1"/>
        <v>641.6231417230581</v>
      </c>
      <c r="J82" s="16">
        <f t="shared" si="2"/>
        <v>867185.12178400636</v>
      </c>
      <c r="K82" s="21"/>
      <c r="L82" s="21">
        <v>-1684.4871657565236</v>
      </c>
      <c r="M82" s="21">
        <v>-423.47546606813557</v>
      </c>
      <c r="N82" s="21">
        <f t="shared" si="7"/>
        <v>-3.0341938850897461</v>
      </c>
      <c r="O82" s="21">
        <f t="shared" si="8"/>
        <v>-2110.9968257097489</v>
      </c>
      <c r="P82" s="21"/>
      <c r="Q82" s="25">
        <f t="shared" si="3"/>
        <v>865074.12495829666</v>
      </c>
      <c r="R82" s="52">
        <v>0</v>
      </c>
      <c r="S82" s="53">
        <f t="shared" si="9"/>
        <v>0</v>
      </c>
      <c r="T82" s="21">
        <f t="shared" si="4"/>
        <v>865074.12495829666</v>
      </c>
      <c r="U82" s="13"/>
      <c r="V82" s="25">
        <v>0</v>
      </c>
      <c r="W82" s="21">
        <f t="shared" si="5"/>
        <v>865074.12495829666</v>
      </c>
      <c r="X82" s="13"/>
      <c r="Y82" s="21">
        <f t="shared" si="10"/>
        <v>216268.53123957416</v>
      </c>
      <c r="Z82" s="21">
        <f t="shared" si="10"/>
        <v>216268.53123957416</v>
      </c>
      <c r="AA82" s="21">
        <f t="shared" si="10"/>
        <v>216268.53123957416</v>
      </c>
      <c r="AB82" s="3"/>
      <c r="AC82" s="21">
        <f t="shared" si="11"/>
        <v>1742.5788876368601</v>
      </c>
      <c r="AD82" s="21">
        <f t="shared" si="10"/>
        <v>216268.53123957416</v>
      </c>
      <c r="AE82" s="21">
        <f t="shared" si="12"/>
        <v>218011.11012721102</v>
      </c>
    </row>
    <row r="83" spans="2:31" x14ac:dyDescent="0.3">
      <c r="B83" s="3">
        <v>443</v>
      </c>
      <c r="C83" s="17">
        <v>6</v>
      </c>
      <c r="D83" s="18" t="s">
        <v>68</v>
      </c>
      <c r="E83" s="20">
        <v>15.06</v>
      </c>
      <c r="F83" s="19">
        <v>15828.58</v>
      </c>
      <c r="G83" s="19">
        <v>0</v>
      </c>
      <c r="H83" s="19">
        <f t="shared" si="0"/>
        <v>15828.58</v>
      </c>
      <c r="I83" s="12">
        <f t="shared" si="1"/>
        <v>1051.0345285524568</v>
      </c>
      <c r="J83" s="16">
        <f t="shared" si="2"/>
        <v>7632.7662008614825</v>
      </c>
      <c r="K83" s="21"/>
      <c r="L83" s="21">
        <v>-14.149050859179624</v>
      </c>
      <c r="M83" s="21">
        <v>-0.11237989048458985</v>
      </c>
      <c r="N83" s="21">
        <f t="shared" si="7"/>
        <v>-2.6706284449771717E-2</v>
      </c>
      <c r="O83" s="21">
        <f t="shared" si="8"/>
        <v>-14.288137034113985</v>
      </c>
      <c r="P83" s="21"/>
      <c r="Q83" s="25">
        <f t="shared" si="3"/>
        <v>7618.4780638273687</v>
      </c>
      <c r="R83" s="52">
        <v>0</v>
      </c>
      <c r="S83" s="53">
        <f t="shared" si="9"/>
        <v>0</v>
      </c>
      <c r="T83" s="21">
        <f t="shared" si="4"/>
        <v>7618.4780638273687</v>
      </c>
      <c r="U83" s="13"/>
      <c r="V83" s="25">
        <v>0</v>
      </c>
      <c r="W83" s="21">
        <f t="shared" si="5"/>
        <v>7618.4780638273687</v>
      </c>
      <c r="X83" s="13"/>
      <c r="Y83" s="21">
        <f t="shared" si="10"/>
        <v>1904.6195159568422</v>
      </c>
      <c r="Z83" s="21">
        <f t="shared" si="10"/>
        <v>1904.6195159568422</v>
      </c>
      <c r="AA83" s="21">
        <f t="shared" si="10"/>
        <v>1904.6195159568422</v>
      </c>
      <c r="AB83" s="3"/>
      <c r="AC83" s="21">
        <f t="shared" si="11"/>
        <v>15.337783019762522</v>
      </c>
      <c r="AD83" s="21">
        <f t="shared" si="10"/>
        <v>1904.6195159568422</v>
      </c>
      <c r="AE83" s="21">
        <f t="shared" si="12"/>
        <v>1919.9572989766048</v>
      </c>
    </row>
    <row r="84" spans="2:31" x14ac:dyDescent="0.3">
      <c r="B84" s="3">
        <v>562</v>
      </c>
      <c r="C84" s="17">
        <v>6</v>
      </c>
      <c r="D84" s="18" t="s">
        <v>69</v>
      </c>
      <c r="E84" s="20">
        <v>87.049812395029448</v>
      </c>
      <c r="F84" s="19">
        <v>46703.15</v>
      </c>
      <c r="G84" s="19">
        <v>0</v>
      </c>
      <c r="H84" s="19">
        <f t="shared" si="0"/>
        <v>46703.15</v>
      </c>
      <c r="I84" s="12">
        <f t="shared" si="1"/>
        <v>536.51063356762336</v>
      </c>
      <c r="J84" s="16">
        <f t="shared" si="2"/>
        <v>22520.922583943979</v>
      </c>
      <c r="K84" s="21"/>
      <c r="L84" s="21">
        <v>-47.962922484708542</v>
      </c>
      <c r="M84" s="21">
        <v>-11.330585322974002</v>
      </c>
      <c r="N84" s="21">
        <f t="shared" si="7"/>
        <v>-7.879845245753922E-2</v>
      </c>
      <c r="O84" s="21">
        <f t="shared" si="8"/>
        <v>-59.372306260140085</v>
      </c>
      <c r="P84" s="21"/>
      <c r="Q84" s="25">
        <f t="shared" si="3"/>
        <v>22461.55027768384</v>
      </c>
      <c r="R84" s="52">
        <v>0</v>
      </c>
      <c r="S84" s="53">
        <f t="shared" si="9"/>
        <v>0</v>
      </c>
      <c r="T84" s="21">
        <f t="shared" si="4"/>
        <v>22461.55027768384</v>
      </c>
      <c r="U84" s="13"/>
      <c r="V84" s="25">
        <v>0</v>
      </c>
      <c r="W84" s="21">
        <f t="shared" si="5"/>
        <v>22461.55027768384</v>
      </c>
      <c r="X84" s="13"/>
      <c r="Y84" s="21">
        <f t="shared" si="10"/>
        <v>5615.3875694209601</v>
      </c>
      <c r="Z84" s="21">
        <f t="shared" si="10"/>
        <v>5615.3875694209601</v>
      </c>
      <c r="AA84" s="21">
        <f t="shared" si="10"/>
        <v>5615.3875694209601</v>
      </c>
      <c r="AB84" s="3"/>
      <c r="AC84" s="21">
        <f t="shared" si="11"/>
        <v>45.255024837314657</v>
      </c>
      <c r="AD84" s="21">
        <f t="shared" si="10"/>
        <v>5615.3875694209601</v>
      </c>
      <c r="AE84" s="21">
        <f t="shared" si="12"/>
        <v>5660.6425942582746</v>
      </c>
    </row>
    <row r="85" spans="2:31" x14ac:dyDescent="0.3">
      <c r="B85" s="3">
        <v>603</v>
      </c>
      <c r="C85" s="17">
        <v>6</v>
      </c>
      <c r="D85" s="18" t="s">
        <v>70</v>
      </c>
      <c r="E85" s="20">
        <v>104.05602741883</v>
      </c>
      <c r="F85" s="19">
        <v>87352.79</v>
      </c>
      <c r="G85" s="19">
        <v>0</v>
      </c>
      <c r="H85" s="19">
        <f t="shared" si="0"/>
        <v>87352.79</v>
      </c>
      <c r="I85" s="12">
        <f t="shared" si="1"/>
        <v>839.47842491046913</v>
      </c>
      <c r="J85" s="16">
        <f t="shared" si="2"/>
        <v>42122.756625227965</v>
      </c>
      <c r="K85" s="21"/>
      <c r="L85" s="21">
        <v>-77.086795642677316</v>
      </c>
      <c r="M85" s="21">
        <v>-19.779918984349933</v>
      </c>
      <c r="N85" s="21">
        <f t="shared" si="7"/>
        <v>-0.1473833064760815</v>
      </c>
      <c r="O85" s="21">
        <f t="shared" si="8"/>
        <v>-97.014097933503336</v>
      </c>
      <c r="P85" s="21"/>
      <c r="Q85" s="25">
        <f t="shared" si="3"/>
        <v>42025.74252729446</v>
      </c>
      <c r="R85" s="52">
        <v>0</v>
      </c>
      <c r="S85" s="53">
        <f t="shared" si="9"/>
        <v>0</v>
      </c>
      <c r="T85" s="21">
        <f t="shared" si="4"/>
        <v>42025.74252729446</v>
      </c>
      <c r="U85" s="13"/>
      <c r="V85" s="25">
        <v>0</v>
      </c>
      <c r="W85" s="21">
        <f t="shared" si="5"/>
        <v>42025.74252729446</v>
      </c>
      <c r="X85" s="13"/>
      <c r="Y85" s="21">
        <f t="shared" si="10"/>
        <v>10506.435631823615</v>
      </c>
      <c r="Z85" s="21">
        <f t="shared" si="10"/>
        <v>10506.435631823615</v>
      </c>
      <c r="AA85" s="21">
        <f t="shared" si="10"/>
        <v>10506.435631823615</v>
      </c>
      <c r="AB85" s="3"/>
      <c r="AC85" s="21">
        <f t="shared" si="11"/>
        <v>84.644240935755533</v>
      </c>
      <c r="AD85" s="21">
        <f t="shared" si="10"/>
        <v>10506.435631823615</v>
      </c>
      <c r="AE85" s="21">
        <f t="shared" si="12"/>
        <v>10591.07987275937</v>
      </c>
    </row>
    <row r="86" spans="2:31" x14ac:dyDescent="0.3">
      <c r="B86" s="3">
        <v>618</v>
      </c>
      <c r="C86" s="17">
        <v>6</v>
      </c>
      <c r="D86" s="18" t="s">
        <v>71</v>
      </c>
      <c r="E86" s="20">
        <v>19.804983772414104</v>
      </c>
      <c r="F86" s="19">
        <v>17634.439999999999</v>
      </c>
      <c r="G86" s="19">
        <v>0</v>
      </c>
      <c r="H86" s="19">
        <f t="shared" si="0"/>
        <v>17634.439999999999</v>
      </c>
      <c r="I86" s="12">
        <f t="shared" si="1"/>
        <v>890.40416304519249</v>
      </c>
      <c r="J86" s="16">
        <f t="shared" si="2"/>
        <v>8503.577554216472</v>
      </c>
      <c r="K86" s="21"/>
      <c r="L86" s="21">
        <v>5410.1943005197681</v>
      </c>
      <c r="M86" s="21">
        <v>-3.7419651116406385</v>
      </c>
      <c r="N86" s="21">
        <f t="shared" si="7"/>
        <v>-2.9753166155930117E-2</v>
      </c>
      <c r="O86" s="21">
        <f t="shared" si="8"/>
        <v>5406.4225822419712</v>
      </c>
      <c r="P86" s="21"/>
      <c r="Q86" s="25">
        <f t="shared" si="3"/>
        <v>13910.000136458442</v>
      </c>
      <c r="R86" s="52">
        <v>0</v>
      </c>
      <c r="S86" s="53">
        <f t="shared" si="9"/>
        <v>0</v>
      </c>
      <c r="T86" s="21">
        <f t="shared" si="4"/>
        <v>13910.000136458442</v>
      </c>
      <c r="U86" s="13"/>
      <c r="V86" s="25">
        <v>0</v>
      </c>
      <c r="W86" s="21">
        <f t="shared" si="5"/>
        <v>13910.000136458442</v>
      </c>
      <c r="X86" s="13"/>
      <c r="Y86" s="21">
        <f t="shared" si="10"/>
        <v>3477.5000341146106</v>
      </c>
      <c r="Z86" s="21">
        <f t="shared" si="10"/>
        <v>3477.5000341146106</v>
      </c>
      <c r="AA86" s="21">
        <f t="shared" si="10"/>
        <v>3477.5000341146106</v>
      </c>
      <c r="AB86" s="3"/>
      <c r="AC86" s="21">
        <f t="shared" si="11"/>
        <v>17.087648695904559</v>
      </c>
      <c r="AD86" s="21">
        <f t="shared" si="10"/>
        <v>3477.5000341146106</v>
      </c>
      <c r="AE86" s="21">
        <f t="shared" si="12"/>
        <v>3494.5876828105152</v>
      </c>
    </row>
    <row r="87" spans="2:31" x14ac:dyDescent="0.3">
      <c r="B87" s="3">
        <v>620</v>
      </c>
      <c r="C87" s="17">
        <v>6</v>
      </c>
      <c r="D87" s="18" t="s">
        <v>72</v>
      </c>
      <c r="E87" s="20">
        <v>210.58980770377843</v>
      </c>
      <c r="F87" s="19">
        <v>127287.86</v>
      </c>
      <c r="G87" s="19">
        <v>0</v>
      </c>
      <c r="H87" s="19">
        <f t="shared" si="0"/>
        <v>127287.86</v>
      </c>
      <c r="I87" s="12">
        <f t="shared" si="1"/>
        <v>604.43504549397142</v>
      </c>
      <c r="J87" s="16">
        <f t="shared" si="2"/>
        <v>61380.014858438866</v>
      </c>
      <c r="K87" s="21"/>
      <c r="L87" s="21">
        <v>-124.14857012683933</v>
      </c>
      <c r="M87" s="21">
        <v>-29.325959687266732</v>
      </c>
      <c r="N87" s="21">
        <f t="shared" si="7"/>
        <v>-0.21476252425440054</v>
      </c>
      <c r="O87" s="21">
        <f t="shared" si="8"/>
        <v>-153.68929233836047</v>
      </c>
      <c r="P87" s="21"/>
      <c r="Q87" s="25">
        <f t="shared" si="3"/>
        <v>61226.325566100502</v>
      </c>
      <c r="R87" s="52">
        <v>0</v>
      </c>
      <c r="S87" s="53">
        <f t="shared" si="9"/>
        <v>0</v>
      </c>
      <c r="T87" s="21">
        <f t="shared" si="4"/>
        <v>61226.325566100502</v>
      </c>
      <c r="U87" s="13"/>
      <c r="V87" s="25">
        <v>0</v>
      </c>
      <c r="W87" s="21">
        <f t="shared" si="5"/>
        <v>61226.325566100502</v>
      </c>
      <c r="X87" s="13"/>
      <c r="Y87" s="21">
        <f t="shared" si="10"/>
        <v>15306.581391525126</v>
      </c>
      <c r="Z87" s="21">
        <f t="shared" si="10"/>
        <v>15306.581391525126</v>
      </c>
      <c r="AA87" s="21">
        <f t="shared" si="10"/>
        <v>15306.581391525126</v>
      </c>
      <c r="AB87" s="3"/>
      <c r="AC87" s="21">
        <f t="shared" si="11"/>
        <v>123.34104371522329</v>
      </c>
      <c r="AD87" s="21">
        <f t="shared" si="10"/>
        <v>15306.581391525126</v>
      </c>
      <c r="AE87" s="21">
        <f t="shared" si="12"/>
        <v>15429.922435240349</v>
      </c>
    </row>
    <row r="88" spans="2:31" x14ac:dyDescent="0.3">
      <c r="B88" s="3">
        <v>622</v>
      </c>
      <c r="C88" s="17">
        <v>6</v>
      </c>
      <c r="D88" s="18" t="s">
        <v>73</v>
      </c>
      <c r="E88" s="20">
        <v>107.7325071639393</v>
      </c>
      <c r="F88" s="19">
        <v>106405.48</v>
      </c>
      <c r="G88" s="19">
        <v>192</v>
      </c>
      <c r="H88" s="19">
        <f t="shared" ref="H88:H151" si="13">F88-G88</f>
        <v>106213.48</v>
      </c>
      <c r="I88" s="12">
        <f t="shared" ref="I88:I151" si="14">IFERROR(H88/E88,"n.a.")</f>
        <v>985.90001101870052</v>
      </c>
      <c r="J88" s="16">
        <f t="shared" ref="J88:J151" si="15">H88*(E$16/H$22)</f>
        <v>51217.649354514244</v>
      </c>
      <c r="K88" s="21"/>
      <c r="L88" s="21">
        <v>-77.147100458263594</v>
      </c>
      <c r="M88" s="21">
        <v>-18.863065139401442</v>
      </c>
      <c r="N88" s="21">
        <f t="shared" si="7"/>
        <v>-0.17920542520429117</v>
      </c>
      <c r="O88" s="21">
        <f t="shared" si="8"/>
        <v>-96.189371022869324</v>
      </c>
      <c r="P88" s="21"/>
      <c r="Q88" s="25">
        <f t="shared" ref="Q88:Q151" si="16">J88+O88</f>
        <v>51121.459983491375</v>
      </c>
      <c r="R88" s="52">
        <v>1</v>
      </c>
      <c r="S88" s="53">
        <f t="shared" si="9"/>
        <v>-5112.1459983491377</v>
      </c>
      <c r="T88" s="21">
        <f>Q88+S88</f>
        <v>46009.313985142238</v>
      </c>
      <c r="U88" s="13"/>
      <c r="V88" s="25">
        <v>0</v>
      </c>
      <c r="W88" s="21">
        <f t="shared" ref="W88:W151" si="17">T88+V88</f>
        <v>46009.313985142238</v>
      </c>
      <c r="X88" s="13"/>
      <c r="Y88" s="21">
        <f t="shared" si="10"/>
        <v>11502.32849628556</v>
      </c>
      <c r="Z88" s="21">
        <f t="shared" si="10"/>
        <v>11502.32849628556</v>
      </c>
      <c r="AA88" s="21">
        <f t="shared" si="10"/>
        <v>11502.32849628556</v>
      </c>
      <c r="AB88" s="3"/>
      <c r="AC88" s="21">
        <f t="shared" si="11"/>
        <v>102.92011728240222</v>
      </c>
      <c r="AD88" s="21">
        <f t="shared" si="10"/>
        <v>11502.32849628556</v>
      </c>
      <c r="AE88" s="21">
        <f t="shared" si="12"/>
        <v>11605.248613567961</v>
      </c>
    </row>
    <row r="89" spans="2:31" x14ac:dyDescent="0.3">
      <c r="B89" s="3">
        <v>623</v>
      </c>
      <c r="C89" s="17">
        <v>6</v>
      </c>
      <c r="D89" s="18" t="s">
        <v>74</v>
      </c>
      <c r="E89" s="20">
        <v>250.8949918794944</v>
      </c>
      <c r="F89" s="19">
        <v>81786.11</v>
      </c>
      <c r="G89" s="19">
        <v>0</v>
      </c>
      <c r="H89" s="19">
        <f t="shared" si="13"/>
        <v>81786.11</v>
      </c>
      <c r="I89" s="12">
        <f t="shared" si="14"/>
        <v>325.97745131270739</v>
      </c>
      <c r="J89" s="16">
        <f t="shared" si="15"/>
        <v>39438.424426445032</v>
      </c>
      <c r="K89" s="21"/>
      <c r="L89" s="21">
        <v>-84.200649254577002</v>
      </c>
      <c r="M89" s="21">
        <v>-21.132268227782333</v>
      </c>
      <c r="N89" s="21">
        <f t="shared" ref="N89:N152" si="18">-$N$20*(J89/$E$16)</f>
        <v>-0.13799109697144779</v>
      </c>
      <c r="O89" s="21">
        <f t="shared" ref="O89:O152" si="19">SUM(L89:N89)</f>
        <v>-105.47090857933078</v>
      </c>
      <c r="P89" s="21"/>
      <c r="Q89" s="25">
        <f t="shared" si="16"/>
        <v>39332.953517865702</v>
      </c>
      <c r="R89" s="52">
        <v>0</v>
      </c>
      <c r="S89" s="53">
        <f t="shared" ref="S89:S152" si="20">-$R$22*R89*Q89</f>
        <v>0</v>
      </c>
      <c r="T89" s="21">
        <f t="shared" ref="T89:T151" si="21">Q89+S89</f>
        <v>39332.953517865702</v>
      </c>
      <c r="U89" s="13"/>
      <c r="V89" s="25">
        <v>0</v>
      </c>
      <c r="W89" s="21">
        <f t="shared" si="17"/>
        <v>39332.953517865702</v>
      </c>
      <c r="X89" s="13"/>
      <c r="Y89" s="21">
        <f t="shared" ref="Y89:AD120" si="22">$W89/4</f>
        <v>9833.2383794664256</v>
      </c>
      <c r="Z89" s="21">
        <f t="shared" si="22"/>
        <v>9833.2383794664256</v>
      </c>
      <c r="AA89" s="21">
        <f t="shared" si="22"/>
        <v>9833.2383794664256</v>
      </c>
      <c r="AB89" s="3"/>
      <c r="AC89" s="21">
        <f t="shared" ref="AC89:AC152" si="23">$H89/$H$22*$E$18</f>
        <v>79.250167052915032</v>
      </c>
      <c r="AD89" s="21">
        <f t="shared" si="22"/>
        <v>9833.2383794664256</v>
      </c>
      <c r="AE89" s="21">
        <f t="shared" ref="AE89:AE152" si="24">AC89+AD89</f>
        <v>9912.4885465193402</v>
      </c>
    </row>
    <row r="90" spans="2:31" x14ac:dyDescent="0.3">
      <c r="B90" s="3">
        <v>626</v>
      </c>
      <c r="C90" s="17">
        <v>6</v>
      </c>
      <c r="D90" s="18" t="s">
        <v>75</v>
      </c>
      <c r="E90" s="20">
        <v>23.941522726196077</v>
      </c>
      <c r="F90" s="19">
        <v>18629.490000000002</v>
      </c>
      <c r="G90" s="19">
        <v>0</v>
      </c>
      <c r="H90" s="19">
        <f t="shared" si="13"/>
        <v>18629.490000000002</v>
      </c>
      <c r="I90" s="12">
        <f t="shared" si="14"/>
        <v>778.12469211142479</v>
      </c>
      <c r="J90" s="16">
        <f t="shared" si="15"/>
        <v>8983.4048039234713</v>
      </c>
      <c r="K90" s="21"/>
      <c r="L90" s="21">
        <v>-15.753560518721315</v>
      </c>
      <c r="M90" s="21">
        <v>-3.9333012066108495</v>
      </c>
      <c r="N90" s="21">
        <f t="shared" si="18"/>
        <v>-3.1432033643837773E-2</v>
      </c>
      <c r="O90" s="21">
        <f t="shared" si="19"/>
        <v>-19.718293758976003</v>
      </c>
      <c r="P90" s="21"/>
      <c r="Q90" s="25">
        <f t="shared" si="16"/>
        <v>8963.6865101644944</v>
      </c>
      <c r="R90" s="52">
        <v>0</v>
      </c>
      <c r="S90" s="53">
        <f t="shared" si="20"/>
        <v>0</v>
      </c>
      <c r="T90" s="21">
        <f t="shared" si="21"/>
        <v>8963.6865101644944</v>
      </c>
      <c r="U90" s="13"/>
      <c r="V90" s="25">
        <v>0</v>
      </c>
      <c r="W90" s="21">
        <f t="shared" si="17"/>
        <v>8963.6865101644944</v>
      </c>
      <c r="X90" s="13"/>
      <c r="Y90" s="21">
        <f t="shared" si="22"/>
        <v>2240.9216275411236</v>
      </c>
      <c r="Z90" s="21">
        <f t="shared" si="22"/>
        <v>2240.9216275411236</v>
      </c>
      <c r="AA90" s="21">
        <f t="shared" si="22"/>
        <v>2240.9216275411236</v>
      </c>
      <c r="AB90" s="3"/>
      <c r="AC90" s="21">
        <f t="shared" si="23"/>
        <v>18.051845167970576</v>
      </c>
      <c r="AD90" s="21">
        <f t="shared" si="22"/>
        <v>2240.9216275411236</v>
      </c>
      <c r="AE90" s="21">
        <f t="shared" si="24"/>
        <v>2258.973472709094</v>
      </c>
    </row>
    <row r="91" spans="2:31" x14ac:dyDescent="0.3">
      <c r="B91" s="3">
        <v>627</v>
      </c>
      <c r="C91" s="17">
        <v>6</v>
      </c>
      <c r="D91" s="18" t="s">
        <v>76</v>
      </c>
      <c r="E91" s="20">
        <v>160.83836755587552</v>
      </c>
      <c r="F91" s="19">
        <v>77264.61</v>
      </c>
      <c r="G91" s="19">
        <v>0</v>
      </c>
      <c r="H91" s="19">
        <f t="shared" si="13"/>
        <v>77264.61</v>
      </c>
      <c r="I91" s="12">
        <f t="shared" si="14"/>
        <v>480.38668368825705</v>
      </c>
      <c r="J91" s="16">
        <f t="shared" si="15"/>
        <v>37258.092875718736</v>
      </c>
      <c r="K91" s="21"/>
      <c r="L91" s="21">
        <v>-79.76486294271308</v>
      </c>
      <c r="M91" s="21">
        <v>-18.520308572642534</v>
      </c>
      <c r="N91" s="21">
        <f t="shared" si="18"/>
        <v>-0.1303623352543738</v>
      </c>
      <c r="O91" s="21">
        <f t="shared" si="19"/>
        <v>-98.415533850609989</v>
      </c>
      <c r="P91" s="21"/>
      <c r="Q91" s="25">
        <f t="shared" si="16"/>
        <v>37159.677341868126</v>
      </c>
      <c r="R91" s="52">
        <v>0</v>
      </c>
      <c r="S91" s="53">
        <f t="shared" si="20"/>
        <v>0</v>
      </c>
      <c r="T91" s="21">
        <f t="shared" si="21"/>
        <v>37159.677341868126</v>
      </c>
      <c r="U91" s="13"/>
      <c r="V91" s="25">
        <v>0</v>
      </c>
      <c r="W91" s="21">
        <f t="shared" si="17"/>
        <v>37159.677341868126</v>
      </c>
      <c r="X91" s="13"/>
      <c r="Y91" s="21">
        <f t="shared" si="22"/>
        <v>9289.9193354670315</v>
      </c>
      <c r="Z91" s="21">
        <f t="shared" si="22"/>
        <v>9289.9193354670315</v>
      </c>
      <c r="AA91" s="21">
        <f t="shared" si="22"/>
        <v>9289.9193354670315</v>
      </c>
      <c r="AB91" s="3"/>
      <c r="AC91" s="21">
        <f t="shared" si="23"/>
        <v>74.86886526059655</v>
      </c>
      <c r="AD91" s="21">
        <f t="shared" si="22"/>
        <v>9289.9193354670315</v>
      </c>
      <c r="AE91" s="21">
        <f t="shared" si="24"/>
        <v>9364.7882007276276</v>
      </c>
    </row>
    <row r="92" spans="2:31" x14ac:dyDescent="0.3">
      <c r="B92" s="3">
        <v>634</v>
      </c>
      <c r="C92" s="17">
        <v>6</v>
      </c>
      <c r="D92" s="18" t="s">
        <v>77</v>
      </c>
      <c r="E92" s="20">
        <v>740.65427567911945</v>
      </c>
      <c r="F92" s="19">
        <v>642243.07999999996</v>
      </c>
      <c r="G92" s="19">
        <v>0</v>
      </c>
      <c r="H92" s="19">
        <f t="shared" si="13"/>
        <v>642243.07999999996</v>
      </c>
      <c r="I92" s="12">
        <f t="shared" si="14"/>
        <v>867.12937613317024</v>
      </c>
      <c r="J92" s="16">
        <f t="shared" si="15"/>
        <v>309698.73948017933</v>
      </c>
      <c r="K92" s="21"/>
      <c r="L92" s="21">
        <v>-634.35980473645031</v>
      </c>
      <c r="M92" s="21">
        <v>-150.05330249571125</v>
      </c>
      <c r="N92" s="21">
        <f t="shared" si="18"/>
        <v>-1.0836048704544243</v>
      </c>
      <c r="O92" s="21">
        <f t="shared" si="19"/>
        <v>-785.49671210261602</v>
      </c>
      <c r="P92" s="21"/>
      <c r="Q92" s="25">
        <f t="shared" si="16"/>
        <v>308913.24276807671</v>
      </c>
      <c r="R92" s="52">
        <v>0</v>
      </c>
      <c r="S92" s="53">
        <f t="shared" si="20"/>
        <v>0</v>
      </c>
      <c r="T92" s="21">
        <f t="shared" si="21"/>
        <v>308913.24276807671</v>
      </c>
      <c r="U92" s="13"/>
      <c r="V92" s="25">
        <v>0</v>
      </c>
      <c r="W92" s="21">
        <f t="shared" si="17"/>
        <v>308913.24276807671</v>
      </c>
      <c r="X92" s="13"/>
      <c r="Y92" s="21">
        <f t="shared" si="22"/>
        <v>77228.310692019179</v>
      </c>
      <c r="Z92" s="21">
        <f t="shared" si="22"/>
        <v>77228.310692019179</v>
      </c>
      <c r="AA92" s="21">
        <f t="shared" si="22"/>
        <v>77228.310692019179</v>
      </c>
      <c r="AB92" s="3"/>
      <c r="AC92" s="21">
        <f t="shared" si="23"/>
        <v>622.3290406962584</v>
      </c>
      <c r="AD92" s="21">
        <f t="shared" si="22"/>
        <v>77228.310692019179</v>
      </c>
      <c r="AE92" s="21">
        <f t="shared" si="24"/>
        <v>77850.639732715441</v>
      </c>
    </row>
    <row r="93" spans="2:31" x14ac:dyDescent="0.3">
      <c r="B93" s="3">
        <v>636</v>
      </c>
      <c r="C93" s="17">
        <v>6</v>
      </c>
      <c r="D93" s="18" t="s">
        <v>259</v>
      </c>
      <c r="E93" s="20">
        <v>52.010894198288028</v>
      </c>
      <c r="F93" s="19">
        <v>81915.839999999997</v>
      </c>
      <c r="G93" s="19">
        <v>76680</v>
      </c>
      <c r="H93" s="19">
        <f t="shared" si="13"/>
        <v>5235.8399999999965</v>
      </c>
      <c r="I93" s="12">
        <f t="shared" si="14"/>
        <v>100.66814040994392</v>
      </c>
      <c r="J93" s="16">
        <f t="shared" si="15"/>
        <v>2524.7964495310734</v>
      </c>
      <c r="K93" s="21"/>
      <c r="L93" s="21">
        <v>0</v>
      </c>
      <c r="M93" s="21">
        <v>-4.2724512123186287E-2</v>
      </c>
      <c r="N93" s="21">
        <f t="shared" si="18"/>
        <v>-8.8340098968759453E-3</v>
      </c>
      <c r="O93" s="21">
        <f t="shared" si="19"/>
        <v>-5.1558522020062232E-2</v>
      </c>
      <c r="P93" s="21"/>
      <c r="Q93" s="25">
        <f t="shared" si="16"/>
        <v>2524.7448910090534</v>
      </c>
      <c r="R93" s="52">
        <v>1</v>
      </c>
      <c r="S93" s="53">
        <f t="shared" si="20"/>
        <v>-252.47448910090534</v>
      </c>
      <c r="T93" s="21">
        <f t="shared" si="21"/>
        <v>2272.270401908148</v>
      </c>
      <c r="U93" s="13"/>
      <c r="V93" s="25">
        <v>0</v>
      </c>
      <c r="W93" s="21">
        <f t="shared" si="17"/>
        <v>2272.270401908148</v>
      </c>
      <c r="X93" s="13"/>
      <c r="Y93" s="21">
        <f t="shared" si="22"/>
        <v>568.06760047703699</v>
      </c>
      <c r="Z93" s="21">
        <f t="shared" si="22"/>
        <v>568.06760047703699</v>
      </c>
      <c r="AA93" s="21">
        <f t="shared" si="22"/>
        <v>568.06760047703699</v>
      </c>
      <c r="AB93" s="3"/>
      <c r="AC93" s="21">
        <f t="shared" si="23"/>
        <v>5.0734922429045026</v>
      </c>
      <c r="AD93" s="21">
        <f t="shared" si="22"/>
        <v>568.06760047703699</v>
      </c>
      <c r="AE93" s="21">
        <f t="shared" si="24"/>
        <v>573.14109271994153</v>
      </c>
    </row>
    <row r="94" spans="2:31" x14ac:dyDescent="0.3">
      <c r="B94" s="3">
        <v>641</v>
      </c>
      <c r="C94" s="17">
        <v>6</v>
      </c>
      <c r="D94" s="18" t="s">
        <v>247</v>
      </c>
      <c r="E94" s="20">
        <v>8.0818933340698198</v>
      </c>
      <c r="F94" s="19">
        <v>34364.78</v>
      </c>
      <c r="G94" s="19">
        <v>0</v>
      </c>
      <c r="H94" s="19">
        <f t="shared" si="13"/>
        <v>34364.78</v>
      </c>
      <c r="I94" s="12">
        <f t="shared" si="14"/>
        <v>4252.0704715481361</v>
      </c>
      <c r="J94" s="16">
        <f t="shared" si="15"/>
        <v>16571.185241129693</v>
      </c>
      <c r="K94" s="21"/>
      <c r="L94" s="21">
        <v>-19.003353412811975</v>
      </c>
      <c r="M94" s="21">
        <v>0</v>
      </c>
      <c r="N94" s="21">
        <f t="shared" si="18"/>
        <v>-5.7980917412290049E-2</v>
      </c>
      <c r="O94" s="21">
        <f t="shared" si="19"/>
        <v>-19.061334330224266</v>
      </c>
      <c r="P94" s="21"/>
      <c r="Q94" s="25">
        <f t="shared" si="16"/>
        <v>16552.123906799468</v>
      </c>
      <c r="R94" s="52">
        <v>0</v>
      </c>
      <c r="S94" s="53">
        <f t="shared" si="20"/>
        <v>0</v>
      </c>
      <c r="T94" s="21">
        <f t="shared" si="21"/>
        <v>16552.123906799468</v>
      </c>
      <c r="U94" s="13"/>
      <c r="V94" s="25">
        <v>0</v>
      </c>
      <c r="W94" s="21">
        <f t="shared" si="17"/>
        <v>16552.123906799468</v>
      </c>
      <c r="X94" s="13"/>
      <c r="Y94" s="21">
        <f t="shared" si="22"/>
        <v>4138.0309766998671</v>
      </c>
      <c r="Z94" s="21">
        <f t="shared" si="22"/>
        <v>4138.0309766998671</v>
      </c>
      <c r="AA94" s="21">
        <f t="shared" si="22"/>
        <v>4138.0309766998671</v>
      </c>
      <c r="AB94" s="3"/>
      <c r="AC94" s="21">
        <f t="shared" si="23"/>
        <v>33.299230831942893</v>
      </c>
      <c r="AD94" s="21">
        <f t="shared" si="22"/>
        <v>4138.0309766998671</v>
      </c>
      <c r="AE94" s="21">
        <f t="shared" si="24"/>
        <v>4171.3302075318097</v>
      </c>
    </row>
    <row r="95" spans="2:31" x14ac:dyDescent="0.3">
      <c r="B95" s="3">
        <v>644</v>
      </c>
      <c r="C95" s="17">
        <v>6</v>
      </c>
      <c r="D95" s="18" t="s">
        <v>261</v>
      </c>
      <c r="E95" s="20">
        <v>4.7100926742643461</v>
      </c>
      <c r="F95" s="19">
        <v>44753.64</v>
      </c>
      <c r="G95" s="19">
        <v>0</v>
      </c>
      <c r="H95" s="19">
        <f t="shared" si="13"/>
        <v>44753.64</v>
      </c>
      <c r="I95" s="12">
        <f t="shared" si="14"/>
        <v>9501.6474398754635</v>
      </c>
      <c r="J95" s="16">
        <f t="shared" si="15"/>
        <v>21580.841159315773</v>
      </c>
      <c r="K95" s="21"/>
      <c r="L95" s="21">
        <v>0</v>
      </c>
      <c r="M95" s="21">
        <v>0</v>
      </c>
      <c r="N95" s="21">
        <f t="shared" si="18"/>
        <v>-7.5509201709987969E-2</v>
      </c>
      <c r="O95" s="21">
        <f t="shared" si="19"/>
        <v>-7.5509201709987969E-2</v>
      </c>
      <c r="P95" s="21"/>
      <c r="Q95" s="25">
        <f t="shared" si="16"/>
        <v>21580.765650114063</v>
      </c>
      <c r="R95" s="52">
        <v>0</v>
      </c>
      <c r="S95" s="53">
        <f t="shared" si="20"/>
        <v>0</v>
      </c>
      <c r="T95" s="21">
        <f t="shared" si="21"/>
        <v>21580.765650114063</v>
      </c>
      <c r="U95" s="13"/>
      <c r="V95" s="25">
        <v>0</v>
      </c>
      <c r="W95" s="21">
        <f t="shared" si="17"/>
        <v>21580.765650114063</v>
      </c>
      <c r="X95" s="13"/>
      <c r="Y95" s="21">
        <f t="shared" si="22"/>
        <v>5395.1914125285157</v>
      </c>
      <c r="Z95" s="21">
        <f t="shared" si="22"/>
        <v>5395.1914125285157</v>
      </c>
      <c r="AA95" s="21">
        <f t="shared" si="22"/>
        <v>5395.1914125285157</v>
      </c>
      <c r="AB95" s="3"/>
      <c r="AC95" s="21">
        <f t="shared" si="23"/>
        <v>43.365963318539301</v>
      </c>
      <c r="AD95" s="21">
        <f t="shared" si="22"/>
        <v>5395.1914125285157</v>
      </c>
      <c r="AE95" s="21">
        <f t="shared" si="24"/>
        <v>5438.5573758470546</v>
      </c>
    </row>
    <row r="96" spans="2:31" x14ac:dyDescent="0.3">
      <c r="B96" s="3">
        <v>694</v>
      </c>
      <c r="C96" s="17">
        <v>6</v>
      </c>
      <c r="D96" s="18" t="s">
        <v>78</v>
      </c>
      <c r="E96" s="20">
        <v>19.03</v>
      </c>
      <c r="F96" s="19">
        <v>45782.7</v>
      </c>
      <c r="G96" s="19">
        <v>0</v>
      </c>
      <c r="H96" s="19">
        <f t="shared" si="13"/>
        <v>45782.7</v>
      </c>
      <c r="I96" s="12">
        <f t="shared" si="14"/>
        <v>2405.8171308460323</v>
      </c>
      <c r="J96" s="16">
        <f t="shared" si="15"/>
        <v>22077.068514306462</v>
      </c>
      <c r="K96" s="21"/>
      <c r="L96" s="21">
        <v>-39.549156972188939</v>
      </c>
      <c r="M96" s="21">
        <v>-0.10808813847597776</v>
      </c>
      <c r="N96" s="21">
        <f t="shared" si="18"/>
        <v>-7.724545152367196E-2</v>
      </c>
      <c r="O96" s="21">
        <f t="shared" si="19"/>
        <v>-39.73449056218859</v>
      </c>
      <c r="P96" s="21"/>
      <c r="Q96" s="25">
        <f t="shared" si="16"/>
        <v>22037.334023744272</v>
      </c>
      <c r="R96" s="52">
        <v>0</v>
      </c>
      <c r="S96" s="53">
        <f t="shared" si="20"/>
        <v>0</v>
      </c>
      <c r="T96" s="21">
        <f t="shared" si="21"/>
        <v>22037.334023744272</v>
      </c>
      <c r="U96" s="13"/>
      <c r="V96" s="25">
        <v>0</v>
      </c>
      <c r="W96" s="21">
        <f t="shared" si="17"/>
        <v>22037.334023744272</v>
      </c>
      <c r="X96" s="13"/>
      <c r="Y96" s="21">
        <f t="shared" si="22"/>
        <v>5509.3335059360679</v>
      </c>
      <c r="Z96" s="21">
        <f t="shared" si="22"/>
        <v>5509.3335059360679</v>
      </c>
      <c r="AA96" s="21">
        <f t="shared" si="22"/>
        <v>5509.3335059360679</v>
      </c>
      <c r="AB96" s="3"/>
      <c r="AC96" s="21">
        <f t="shared" si="23"/>
        <v>44.363115242105202</v>
      </c>
      <c r="AD96" s="21">
        <f t="shared" si="22"/>
        <v>5509.3335059360679</v>
      </c>
      <c r="AE96" s="21">
        <f t="shared" si="24"/>
        <v>5553.6966211781728</v>
      </c>
    </row>
    <row r="97" spans="2:31" x14ac:dyDescent="0.3">
      <c r="B97" s="3">
        <v>706</v>
      </c>
      <c r="C97" s="17">
        <v>6</v>
      </c>
      <c r="D97" s="18" t="s">
        <v>181</v>
      </c>
      <c r="E97" s="20">
        <v>50.910157288145029</v>
      </c>
      <c r="F97" s="19">
        <v>63054.879999999997</v>
      </c>
      <c r="G97" s="19">
        <v>0</v>
      </c>
      <c r="H97" s="19">
        <f t="shared" si="13"/>
        <v>63054.879999999997</v>
      </c>
      <c r="I97" s="12">
        <f t="shared" si="14"/>
        <v>1238.5520563827249</v>
      </c>
      <c r="J97" s="16">
        <f t="shared" si="15"/>
        <v>30405.959148791404</v>
      </c>
      <c r="K97" s="21"/>
      <c r="L97" s="21">
        <v>-55.971200704789226</v>
      </c>
      <c r="M97" s="21">
        <v>-14.120693648823362</v>
      </c>
      <c r="N97" s="21">
        <f t="shared" si="18"/>
        <v>-0.10638740564385571</v>
      </c>
      <c r="O97" s="21">
        <f t="shared" si="19"/>
        <v>-70.198281759256446</v>
      </c>
      <c r="P97" s="21"/>
      <c r="Q97" s="25">
        <f t="shared" si="16"/>
        <v>30335.760867032146</v>
      </c>
      <c r="R97" s="52">
        <v>0</v>
      </c>
      <c r="S97" s="53">
        <f t="shared" si="20"/>
        <v>0</v>
      </c>
      <c r="T97" s="21">
        <f t="shared" si="21"/>
        <v>30335.760867032146</v>
      </c>
      <c r="U97" s="13"/>
      <c r="V97" s="25">
        <v>0</v>
      </c>
      <c r="W97" s="21">
        <f t="shared" si="17"/>
        <v>30335.760867032146</v>
      </c>
      <c r="X97" s="13"/>
      <c r="Y97" s="21">
        <f t="shared" si="22"/>
        <v>7583.9402167580365</v>
      </c>
      <c r="Z97" s="21">
        <f t="shared" si="22"/>
        <v>7583.9402167580365</v>
      </c>
      <c r="AA97" s="21">
        <f t="shared" si="22"/>
        <v>7583.9402167580365</v>
      </c>
      <c r="AB97" s="3"/>
      <c r="AC97" s="21">
        <f t="shared" si="23"/>
        <v>61.099736538411115</v>
      </c>
      <c r="AD97" s="21">
        <f t="shared" si="22"/>
        <v>7583.9402167580365</v>
      </c>
      <c r="AE97" s="21">
        <f t="shared" si="24"/>
        <v>7645.0399532964475</v>
      </c>
    </row>
    <row r="98" spans="2:31" x14ac:dyDescent="0.3">
      <c r="B98" s="3">
        <v>710</v>
      </c>
      <c r="C98" s="17">
        <v>6</v>
      </c>
      <c r="D98" s="18" t="s">
        <v>79</v>
      </c>
      <c r="E98" s="20">
        <v>72.740000000000009</v>
      </c>
      <c r="F98" s="19">
        <v>75931.14</v>
      </c>
      <c r="G98" s="19">
        <v>0</v>
      </c>
      <c r="H98" s="19">
        <f t="shared" si="13"/>
        <v>75931.14</v>
      </c>
      <c r="I98" s="12">
        <f t="shared" si="14"/>
        <v>1043.8704976629087</v>
      </c>
      <c r="J98" s="16">
        <f t="shared" si="15"/>
        <v>36615.074693047725</v>
      </c>
      <c r="K98" s="21"/>
      <c r="L98" s="21">
        <v>-58.488280604633474</v>
      </c>
      <c r="M98" s="21">
        <v>-10.997209827361075</v>
      </c>
      <c r="N98" s="21">
        <f t="shared" si="18"/>
        <v>-0.12811247903699757</v>
      </c>
      <c r="O98" s="21">
        <f t="shared" si="19"/>
        <v>-69.613602911031549</v>
      </c>
      <c r="P98" s="21"/>
      <c r="Q98" s="25">
        <f t="shared" si="16"/>
        <v>36545.46109013669</v>
      </c>
      <c r="R98" s="52">
        <v>0</v>
      </c>
      <c r="S98" s="53">
        <f t="shared" si="20"/>
        <v>0</v>
      </c>
      <c r="T98" s="21">
        <f t="shared" si="21"/>
        <v>36545.46109013669</v>
      </c>
      <c r="U98" s="13"/>
      <c r="V98" s="25">
        <v>0</v>
      </c>
      <c r="W98" s="21">
        <f t="shared" si="17"/>
        <v>36545.46109013669</v>
      </c>
      <c r="X98" s="13"/>
      <c r="Y98" s="21">
        <f t="shared" si="22"/>
        <v>9136.3652725341726</v>
      </c>
      <c r="Z98" s="21">
        <f t="shared" si="22"/>
        <v>9136.3652725341726</v>
      </c>
      <c r="AA98" s="21">
        <f t="shared" si="22"/>
        <v>9136.3652725341726</v>
      </c>
      <c r="AB98" s="3"/>
      <c r="AC98" s="21">
        <f t="shared" si="23"/>
        <v>73.576742181750404</v>
      </c>
      <c r="AD98" s="21">
        <f t="shared" si="22"/>
        <v>9136.3652725341726</v>
      </c>
      <c r="AE98" s="21">
        <f t="shared" si="24"/>
        <v>9209.9420147159235</v>
      </c>
    </row>
    <row r="99" spans="2:31" x14ac:dyDescent="0.3">
      <c r="B99" s="3">
        <v>747</v>
      </c>
      <c r="C99" s="17">
        <v>6</v>
      </c>
      <c r="D99" s="18" t="s">
        <v>80</v>
      </c>
      <c r="E99" s="20">
        <v>38</v>
      </c>
      <c r="F99" s="19">
        <v>45706.95</v>
      </c>
      <c r="G99" s="19">
        <v>0</v>
      </c>
      <c r="H99" s="19">
        <f t="shared" si="13"/>
        <v>45706.95</v>
      </c>
      <c r="I99" s="12">
        <f t="shared" si="14"/>
        <v>1202.8144736842105</v>
      </c>
      <c r="J99" s="16">
        <f t="shared" si="15"/>
        <v>22040.540787895421</v>
      </c>
      <c r="K99" s="21"/>
      <c r="L99" s="21">
        <v>-99.137745933923725</v>
      </c>
      <c r="M99" s="21">
        <v>-0.3489196801547223</v>
      </c>
      <c r="N99" s="21">
        <f t="shared" si="18"/>
        <v>-7.711764466752502E-2</v>
      </c>
      <c r="O99" s="21">
        <f t="shared" si="19"/>
        <v>-99.563783258745971</v>
      </c>
      <c r="P99" s="21"/>
      <c r="Q99" s="25">
        <f t="shared" si="16"/>
        <v>21940.977004636676</v>
      </c>
      <c r="R99" s="52">
        <v>0</v>
      </c>
      <c r="S99" s="53">
        <f t="shared" si="20"/>
        <v>0</v>
      </c>
      <c r="T99" s="21">
        <f t="shared" si="21"/>
        <v>21940.977004636676</v>
      </c>
      <c r="U99" s="13"/>
      <c r="V99" s="25">
        <v>0</v>
      </c>
      <c r="W99" s="21">
        <f t="shared" si="17"/>
        <v>21940.977004636676</v>
      </c>
      <c r="X99" s="13"/>
      <c r="Y99" s="21">
        <f t="shared" si="22"/>
        <v>5485.2442511591689</v>
      </c>
      <c r="Z99" s="21">
        <f t="shared" si="22"/>
        <v>5485.2442511591689</v>
      </c>
      <c r="AA99" s="21">
        <f t="shared" si="22"/>
        <v>5485.2442511591689</v>
      </c>
      <c r="AB99" s="3"/>
      <c r="AC99" s="21">
        <f t="shared" si="23"/>
        <v>44.289714023313174</v>
      </c>
      <c r="AD99" s="21">
        <f t="shared" si="22"/>
        <v>5485.2442511591689</v>
      </c>
      <c r="AE99" s="21">
        <f t="shared" si="24"/>
        <v>5529.5339651824825</v>
      </c>
    </row>
    <row r="100" spans="2:31" x14ac:dyDescent="0.3">
      <c r="B100" s="3">
        <v>758</v>
      </c>
      <c r="C100" s="17">
        <v>6</v>
      </c>
      <c r="D100" s="18" t="s">
        <v>81</v>
      </c>
      <c r="E100" s="20">
        <v>310.97010643301292</v>
      </c>
      <c r="F100" s="19">
        <v>346195.68</v>
      </c>
      <c r="G100" s="19">
        <v>10.15</v>
      </c>
      <c r="H100" s="19">
        <f t="shared" si="13"/>
        <v>346185.52999999997</v>
      </c>
      <c r="I100" s="12">
        <f t="shared" si="14"/>
        <v>1113.2437582857274</v>
      </c>
      <c r="J100" s="16">
        <f t="shared" si="15"/>
        <v>166935.58187855882</v>
      </c>
      <c r="K100" s="21"/>
      <c r="L100" s="21">
        <v>-311.64584739926795</v>
      </c>
      <c r="M100" s="21">
        <v>-80.192991992036696</v>
      </c>
      <c r="N100" s="21">
        <f t="shared" si="18"/>
        <v>-0.58409088096184114</v>
      </c>
      <c r="O100" s="21">
        <f t="shared" si="19"/>
        <v>-392.42293027226651</v>
      </c>
      <c r="P100" s="21"/>
      <c r="Q100" s="25">
        <f t="shared" si="16"/>
        <v>166543.15894828655</v>
      </c>
      <c r="R100" s="52">
        <v>0</v>
      </c>
      <c r="S100" s="53">
        <f t="shared" si="20"/>
        <v>0</v>
      </c>
      <c r="T100" s="21">
        <f t="shared" si="21"/>
        <v>166543.15894828655</v>
      </c>
      <c r="U100" s="13"/>
      <c r="V100" s="25">
        <v>0</v>
      </c>
      <c r="W100" s="21">
        <f t="shared" si="17"/>
        <v>166543.15894828655</v>
      </c>
      <c r="X100" s="13"/>
      <c r="Y100" s="21">
        <f t="shared" si="22"/>
        <v>41635.789737071638</v>
      </c>
      <c r="Z100" s="21">
        <f t="shared" si="22"/>
        <v>41635.789737071638</v>
      </c>
      <c r="AA100" s="21">
        <f t="shared" si="22"/>
        <v>41635.789737071638</v>
      </c>
      <c r="AB100" s="3"/>
      <c r="AC100" s="21">
        <f t="shared" si="23"/>
        <v>335.45135089322537</v>
      </c>
      <c r="AD100" s="21">
        <f t="shared" si="22"/>
        <v>41635.789737071638</v>
      </c>
      <c r="AE100" s="21">
        <f t="shared" si="24"/>
        <v>41971.241087964867</v>
      </c>
    </row>
    <row r="101" spans="2:31" x14ac:dyDescent="0.3">
      <c r="B101" s="3">
        <v>765</v>
      </c>
      <c r="C101" s="17">
        <v>6</v>
      </c>
      <c r="D101" s="18" t="s">
        <v>82</v>
      </c>
      <c r="E101" s="20">
        <v>114.5</v>
      </c>
      <c r="F101" s="19">
        <v>93738.78</v>
      </c>
      <c r="G101" s="19">
        <v>0</v>
      </c>
      <c r="H101" s="19">
        <f t="shared" si="13"/>
        <v>93738.78</v>
      </c>
      <c r="I101" s="12">
        <f t="shared" si="14"/>
        <v>818.67930131004368</v>
      </c>
      <c r="J101" s="16">
        <f t="shared" si="15"/>
        <v>45202.171748444292</v>
      </c>
      <c r="K101" s="21"/>
      <c r="L101" s="21">
        <v>-74.962873432283232</v>
      </c>
      <c r="M101" s="21">
        <v>-19.652172100762982</v>
      </c>
      <c r="N101" s="21">
        <f t="shared" si="18"/>
        <v>-0.15815787156236202</v>
      </c>
      <c r="O101" s="21">
        <f t="shared" si="19"/>
        <v>-94.77320340460858</v>
      </c>
      <c r="P101" s="21"/>
      <c r="Q101" s="25">
        <f t="shared" si="16"/>
        <v>45107.398545039687</v>
      </c>
      <c r="R101" s="52">
        <v>0</v>
      </c>
      <c r="S101" s="53">
        <f t="shared" si="20"/>
        <v>0</v>
      </c>
      <c r="T101" s="21">
        <f t="shared" si="21"/>
        <v>45107.398545039687</v>
      </c>
      <c r="U101" s="13"/>
      <c r="V101" s="25">
        <v>0</v>
      </c>
      <c r="W101" s="21">
        <f t="shared" si="17"/>
        <v>45107.398545039687</v>
      </c>
      <c r="X101" s="13"/>
      <c r="Y101" s="21">
        <f t="shared" si="22"/>
        <v>11276.849636259922</v>
      </c>
      <c r="Z101" s="21">
        <f t="shared" si="22"/>
        <v>11276.849636259922</v>
      </c>
      <c r="AA101" s="21">
        <f t="shared" si="22"/>
        <v>11276.849636259922</v>
      </c>
      <c r="AB101" s="3"/>
      <c r="AC101" s="21">
        <f t="shared" si="23"/>
        <v>90.832220463064559</v>
      </c>
      <c r="AD101" s="21">
        <f t="shared" si="22"/>
        <v>11276.849636259922</v>
      </c>
      <c r="AE101" s="21">
        <f t="shared" si="24"/>
        <v>11367.681856722986</v>
      </c>
    </row>
    <row r="102" spans="2:31" x14ac:dyDescent="0.3">
      <c r="B102" s="3">
        <v>770</v>
      </c>
      <c r="C102" s="17">
        <v>6</v>
      </c>
      <c r="D102" s="18" t="s">
        <v>83</v>
      </c>
      <c r="E102" s="20">
        <v>42.24</v>
      </c>
      <c r="F102" s="19">
        <v>26544.54</v>
      </c>
      <c r="G102" s="19">
        <v>0</v>
      </c>
      <c r="H102" s="19">
        <f t="shared" si="13"/>
        <v>26544.54</v>
      </c>
      <c r="I102" s="12">
        <f t="shared" si="14"/>
        <v>628.421875</v>
      </c>
      <c r="J102" s="16">
        <f t="shared" si="15"/>
        <v>12800.154387153849</v>
      </c>
      <c r="K102" s="21"/>
      <c r="L102" s="21">
        <v>-26.605834327338016</v>
      </c>
      <c r="M102" s="21">
        <v>-5.687046087699855</v>
      </c>
      <c r="N102" s="21">
        <f t="shared" si="18"/>
        <v>-4.4786458155333157E-2</v>
      </c>
      <c r="O102" s="21">
        <f t="shared" si="19"/>
        <v>-32.337666873193207</v>
      </c>
      <c r="P102" s="21"/>
      <c r="Q102" s="25">
        <f t="shared" si="16"/>
        <v>12767.816720280656</v>
      </c>
      <c r="R102" s="52">
        <v>0</v>
      </c>
      <c r="S102" s="53">
        <f t="shared" si="20"/>
        <v>0</v>
      </c>
      <c r="T102" s="21">
        <f t="shared" si="21"/>
        <v>12767.816720280656</v>
      </c>
      <c r="U102" s="13"/>
      <c r="V102" s="25">
        <v>0</v>
      </c>
      <c r="W102" s="21">
        <f t="shared" si="17"/>
        <v>12767.816720280656</v>
      </c>
      <c r="X102" s="13"/>
      <c r="Y102" s="21">
        <f t="shared" si="22"/>
        <v>3191.9541800701641</v>
      </c>
      <c r="Z102" s="21">
        <f t="shared" si="22"/>
        <v>3191.9541800701641</v>
      </c>
      <c r="AA102" s="21">
        <f t="shared" si="22"/>
        <v>3191.9541800701641</v>
      </c>
      <c r="AB102" s="3"/>
      <c r="AC102" s="21">
        <f t="shared" si="23"/>
        <v>25.721473112522226</v>
      </c>
      <c r="AD102" s="21">
        <f t="shared" si="22"/>
        <v>3191.9541800701641</v>
      </c>
      <c r="AE102" s="21">
        <f t="shared" si="24"/>
        <v>3217.6756531826863</v>
      </c>
    </row>
    <row r="103" spans="2:31" x14ac:dyDescent="0.3">
      <c r="B103" s="3">
        <v>774</v>
      </c>
      <c r="C103" s="17">
        <v>6</v>
      </c>
      <c r="D103" s="18" t="s">
        <v>84</v>
      </c>
      <c r="E103" s="20">
        <v>368.77053231096539</v>
      </c>
      <c r="F103" s="19">
        <v>332720.55</v>
      </c>
      <c r="G103" s="19">
        <v>0</v>
      </c>
      <c r="H103" s="19">
        <f t="shared" si="13"/>
        <v>332720.55</v>
      </c>
      <c r="I103" s="12">
        <f t="shared" si="14"/>
        <v>902.24277931034283</v>
      </c>
      <c r="J103" s="16">
        <f t="shared" si="15"/>
        <v>160442.57718456379</v>
      </c>
      <c r="K103" s="21"/>
      <c r="L103" s="21">
        <v>-283.47335474990541</v>
      </c>
      <c r="M103" s="21">
        <v>-75.293372682470363</v>
      </c>
      <c r="N103" s="21">
        <f t="shared" si="18"/>
        <v>-0.56137250786769832</v>
      </c>
      <c r="O103" s="21">
        <f t="shared" si="19"/>
        <v>-359.32809994024348</v>
      </c>
      <c r="P103" s="21"/>
      <c r="Q103" s="25">
        <f t="shared" si="16"/>
        <v>160083.24908462356</v>
      </c>
      <c r="R103" s="52">
        <v>0</v>
      </c>
      <c r="S103" s="53">
        <f t="shared" si="20"/>
        <v>0</v>
      </c>
      <c r="T103" s="21">
        <f t="shared" si="21"/>
        <v>160083.24908462356</v>
      </c>
      <c r="U103" s="13"/>
      <c r="V103" s="25">
        <v>0</v>
      </c>
      <c r="W103" s="21">
        <f t="shared" si="17"/>
        <v>160083.24908462356</v>
      </c>
      <c r="X103" s="13"/>
      <c r="Y103" s="21">
        <f t="shared" si="22"/>
        <v>40020.81227115589</v>
      </c>
      <c r="Z103" s="21">
        <f t="shared" si="22"/>
        <v>40020.81227115589</v>
      </c>
      <c r="AA103" s="21">
        <f t="shared" si="22"/>
        <v>40020.81227115589</v>
      </c>
      <c r="AB103" s="3"/>
      <c r="AC103" s="21">
        <f t="shared" si="23"/>
        <v>322.40387969837133</v>
      </c>
      <c r="AD103" s="21">
        <f t="shared" si="22"/>
        <v>40020.81227115589</v>
      </c>
      <c r="AE103" s="21">
        <f t="shared" si="24"/>
        <v>40343.216150854263</v>
      </c>
    </row>
    <row r="104" spans="2:31" x14ac:dyDescent="0.3">
      <c r="B104" s="3">
        <v>794</v>
      </c>
      <c r="C104" s="17">
        <v>6</v>
      </c>
      <c r="D104" s="18" t="s">
        <v>85</v>
      </c>
      <c r="E104" s="20">
        <v>20.222113750946743</v>
      </c>
      <c r="F104" s="19">
        <v>49916.800000000003</v>
      </c>
      <c r="G104" s="19">
        <v>0</v>
      </c>
      <c r="H104" s="19">
        <f t="shared" si="13"/>
        <v>49916.800000000003</v>
      </c>
      <c r="I104" s="12">
        <f t="shared" si="14"/>
        <v>2468.4264273641047</v>
      </c>
      <c r="J104" s="16">
        <f t="shared" si="15"/>
        <v>24070.590280060653</v>
      </c>
      <c r="K104" s="21"/>
      <c r="L104" s="21">
        <v>-54.884167707214147</v>
      </c>
      <c r="M104" s="21">
        <v>-0.23826573440874199</v>
      </c>
      <c r="N104" s="21">
        <f t="shared" si="18"/>
        <v>-8.4220584513731794E-2</v>
      </c>
      <c r="O104" s="21">
        <f t="shared" si="19"/>
        <v>-55.206654026136619</v>
      </c>
      <c r="P104" s="21"/>
      <c r="Q104" s="25">
        <f t="shared" si="16"/>
        <v>24015.383626034516</v>
      </c>
      <c r="R104" s="52">
        <v>0</v>
      </c>
      <c r="S104" s="53">
        <f t="shared" si="20"/>
        <v>0</v>
      </c>
      <c r="T104" s="21">
        <f t="shared" si="21"/>
        <v>24015.383626034516</v>
      </c>
      <c r="U104" s="13"/>
      <c r="V104" s="25">
        <v>0</v>
      </c>
      <c r="W104" s="21">
        <f t="shared" si="17"/>
        <v>24015.383626034516</v>
      </c>
      <c r="X104" s="13"/>
      <c r="Y104" s="21">
        <f t="shared" si="22"/>
        <v>6003.845906508629</v>
      </c>
      <c r="Z104" s="21">
        <f t="shared" si="22"/>
        <v>6003.845906508629</v>
      </c>
      <c r="AA104" s="21">
        <f t="shared" si="22"/>
        <v>6003.845906508629</v>
      </c>
      <c r="AB104" s="3"/>
      <c r="AC104" s="21">
        <f t="shared" si="23"/>
        <v>48.369029151122959</v>
      </c>
      <c r="AD104" s="21">
        <f t="shared" si="22"/>
        <v>6003.845906508629</v>
      </c>
      <c r="AE104" s="21">
        <f t="shared" si="24"/>
        <v>6052.214935659752</v>
      </c>
    </row>
    <row r="105" spans="2:31" x14ac:dyDescent="0.3">
      <c r="B105" s="3">
        <v>806</v>
      </c>
      <c r="C105" s="17">
        <v>6</v>
      </c>
      <c r="D105" s="18" t="s">
        <v>86</v>
      </c>
      <c r="E105" s="20">
        <v>38</v>
      </c>
      <c r="F105" s="19">
        <v>54684.83</v>
      </c>
      <c r="G105" s="19">
        <v>0</v>
      </c>
      <c r="H105" s="19">
        <f t="shared" si="13"/>
        <v>54684.83</v>
      </c>
      <c r="I105" s="12">
        <f t="shared" si="14"/>
        <v>1439.0744736842105</v>
      </c>
      <c r="J105" s="16">
        <f t="shared" si="15"/>
        <v>26369.802099989767</v>
      </c>
      <c r="K105" s="21"/>
      <c r="L105" s="21">
        <v>-33.848430845066105</v>
      </c>
      <c r="M105" s="21">
        <v>-0.2192897442218964</v>
      </c>
      <c r="N105" s="21">
        <f t="shared" si="18"/>
        <v>-9.2265296385867196E-2</v>
      </c>
      <c r="O105" s="21">
        <f t="shared" si="19"/>
        <v>-34.159985885673869</v>
      </c>
      <c r="P105" s="21"/>
      <c r="Q105" s="25">
        <f t="shared" si="16"/>
        <v>26335.642114104092</v>
      </c>
      <c r="R105" s="52">
        <v>0</v>
      </c>
      <c r="S105" s="53">
        <f t="shared" si="20"/>
        <v>0</v>
      </c>
      <c r="T105" s="21">
        <f t="shared" si="21"/>
        <v>26335.642114104092</v>
      </c>
      <c r="U105" s="13"/>
      <c r="V105" s="25">
        <v>0</v>
      </c>
      <c r="W105" s="21">
        <f t="shared" si="17"/>
        <v>26335.642114104092</v>
      </c>
      <c r="X105" s="13"/>
      <c r="Y105" s="21">
        <f t="shared" si="22"/>
        <v>6583.910528526023</v>
      </c>
      <c r="Z105" s="21">
        <f t="shared" si="22"/>
        <v>6583.910528526023</v>
      </c>
      <c r="AA105" s="21">
        <f t="shared" si="22"/>
        <v>6583.910528526023</v>
      </c>
      <c r="AB105" s="3"/>
      <c r="AC105" s="21">
        <f t="shared" si="23"/>
        <v>52.98921678461366</v>
      </c>
      <c r="AD105" s="21">
        <f t="shared" si="22"/>
        <v>6583.910528526023</v>
      </c>
      <c r="AE105" s="21">
        <f t="shared" si="24"/>
        <v>6636.8997453106367</v>
      </c>
    </row>
    <row r="106" spans="2:31" x14ac:dyDescent="0.3">
      <c r="B106" s="3">
        <v>811</v>
      </c>
      <c r="C106" s="17">
        <v>6</v>
      </c>
      <c r="D106" s="18" t="s">
        <v>87</v>
      </c>
      <c r="E106" s="20">
        <v>628.76180768251299</v>
      </c>
      <c r="F106" s="19">
        <v>653705.11</v>
      </c>
      <c r="G106" s="19">
        <v>3336.7400000000002</v>
      </c>
      <c r="H106" s="19">
        <f t="shared" si="13"/>
        <v>650368.37</v>
      </c>
      <c r="I106" s="12">
        <f t="shared" si="14"/>
        <v>1034.3636684885878</v>
      </c>
      <c r="J106" s="16">
        <f t="shared" si="15"/>
        <v>313616.86977892992</v>
      </c>
      <c r="K106" s="21"/>
      <c r="L106" s="21">
        <v>-6005.1871504389273</v>
      </c>
      <c r="M106" s="21">
        <v>-124.80748553448939</v>
      </c>
      <c r="N106" s="21">
        <f t="shared" si="18"/>
        <v>-1.097314015935376</v>
      </c>
      <c r="O106" s="21">
        <f t="shared" si="19"/>
        <v>-6131.0919499893525</v>
      </c>
      <c r="P106" s="21"/>
      <c r="Q106" s="25">
        <f t="shared" si="16"/>
        <v>307485.77782894054</v>
      </c>
      <c r="R106" s="52">
        <v>0</v>
      </c>
      <c r="S106" s="53">
        <f t="shared" si="20"/>
        <v>0</v>
      </c>
      <c r="T106" s="21">
        <f t="shared" si="21"/>
        <v>307485.77782894054</v>
      </c>
      <c r="U106" s="13"/>
      <c r="V106" s="25">
        <v>41302.385237983835</v>
      </c>
      <c r="W106" s="21">
        <f t="shared" si="17"/>
        <v>348788.16306692438</v>
      </c>
      <c r="X106" s="13"/>
      <c r="Y106" s="21">
        <f t="shared" si="22"/>
        <v>87197.040766731094</v>
      </c>
      <c r="Z106" s="21">
        <f t="shared" si="22"/>
        <v>87197.040766731094</v>
      </c>
      <c r="AA106" s="21">
        <f t="shared" si="22"/>
        <v>87197.040766731094</v>
      </c>
      <c r="AB106" s="3"/>
      <c r="AC106" s="21">
        <f t="shared" si="23"/>
        <v>630.20238972647132</v>
      </c>
      <c r="AD106" s="21">
        <f t="shared" si="22"/>
        <v>87197.040766731094</v>
      </c>
      <c r="AE106" s="21">
        <f t="shared" si="24"/>
        <v>87827.243156457567</v>
      </c>
    </row>
    <row r="107" spans="2:31" x14ac:dyDescent="0.3">
      <c r="B107" s="3">
        <v>824</v>
      </c>
      <c r="C107" s="17">
        <v>6</v>
      </c>
      <c r="D107" s="18" t="s">
        <v>88</v>
      </c>
      <c r="E107" s="20">
        <v>32.54</v>
      </c>
      <c r="F107" s="19">
        <v>58741.05</v>
      </c>
      <c r="G107" s="19">
        <v>0</v>
      </c>
      <c r="H107" s="19">
        <f t="shared" si="13"/>
        <v>58741.05</v>
      </c>
      <c r="I107" s="12">
        <f t="shared" si="14"/>
        <v>1805.1951444376155</v>
      </c>
      <c r="J107" s="16">
        <f t="shared" si="15"/>
        <v>28325.769023065517</v>
      </c>
      <c r="K107" s="21"/>
      <c r="L107" s="21">
        <v>-87.37717329086081</v>
      </c>
      <c r="M107" s="21">
        <v>-0.34042382562802231</v>
      </c>
      <c r="N107" s="21">
        <f t="shared" si="18"/>
        <v>-9.9109028742834976E-2</v>
      </c>
      <c r="O107" s="21">
        <f t="shared" si="19"/>
        <v>-87.816706145231663</v>
      </c>
      <c r="P107" s="21"/>
      <c r="Q107" s="25">
        <f t="shared" si="16"/>
        <v>28237.952316920284</v>
      </c>
      <c r="R107" s="52">
        <v>0</v>
      </c>
      <c r="S107" s="53">
        <f t="shared" si="20"/>
        <v>0</v>
      </c>
      <c r="T107" s="21">
        <f t="shared" si="21"/>
        <v>28237.952316920284</v>
      </c>
      <c r="U107" s="13"/>
      <c r="V107" s="25">
        <v>0</v>
      </c>
      <c r="W107" s="21">
        <f t="shared" si="17"/>
        <v>28237.952316920284</v>
      </c>
      <c r="X107" s="13"/>
      <c r="Y107" s="21">
        <f t="shared" si="22"/>
        <v>7059.488079230071</v>
      </c>
      <c r="Z107" s="21">
        <f t="shared" si="22"/>
        <v>7059.488079230071</v>
      </c>
      <c r="AA107" s="21">
        <f t="shared" si="22"/>
        <v>7059.488079230071</v>
      </c>
      <c r="AB107" s="3"/>
      <c r="AC107" s="21">
        <f t="shared" si="23"/>
        <v>56.919665519776331</v>
      </c>
      <c r="AD107" s="21">
        <f t="shared" si="22"/>
        <v>7059.488079230071</v>
      </c>
      <c r="AE107" s="21">
        <f t="shared" si="24"/>
        <v>7116.4077447498476</v>
      </c>
    </row>
    <row r="108" spans="2:31" x14ac:dyDescent="0.3">
      <c r="B108" s="3">
        <v>826</v>
      </c>
      <c r="C108" s="17">
        <v>6</v>
      </c>
      <c r="D108" s="18" t="s">
        <v>89</v>
      </c>
      <c r="E108" s="20">
        <v>45.95</v>
      </c>
      <c r="F108" s="19">
        <v>36376.480000000003</v>
      </c>
      <c r="G108" s="19">
        <v>0</v>
      </c>
      <c r="H108" s="19">
        <f t="shared" si="13"/>
        <v>36376.480000000003</v>
      </c>
      <c r="I108" s="12">
        <f t="shared" si="14"/>
        <v>791.653536452666</v>
      </c>
      <c r="J108" s="16">
        <f t="shared" si="15"/>
        <v>17541.255567480704</v>
      </c>
      <c r="K108" s="21"/>
      <c r="L108" s="21">
        <v>-32.896547674314206</v>
      </c>
      <c r="M108" s="21">
        <v>-8.2815160126683622</v>
      </c>
      <c r="N108" s="21">
        <f t="shared" si="18"/>
        <v>-6.1375096323323504E-2</v>
      </c>
      <c r="O108" s="21">
        <f t="shared" si="19"/>
        <v>-41.239438783305893</v>
      </c>
      <c r="P108" s="21"/>
      <c r="Q108" s="25">
        <f t="shared" si="16"/>
        <v>17500.0161286974</v>
      </c>
      <c r="R108" s="52">
        <v>0</v>
      </c>
      <c r="S108" s="53">
        <f t="shared" si="20"/>
        <v>0</v>
      </c>
      <c r="T108" s="21">
        <f t="shared" si="21"/>
        <v>17500.0161286974</v>
      </c>
      <c r="U108" s="13"/>
      <c r="V108" s="25">
        <v>0</v>
      </c>
      <c r="W108" s="21">
        <f t="shared" si="17"/>
        <v>17500.0161286974</v>
      </c>
      <c r="X108" s="13"/>
      <c r="Y108" s="21">
        <f t="shared" si="22"/>
        <v>4375.00403217435</v>
      </c>
      <c r="Z108" s="21">
        <f t="shared" si="22"/>
        <v>4375.00403217435</v>
      </c>
      <c r="AA108" s="21">
        <f t="shared" si="22"/>
        <v>4375.00403217435</v>
      </c>
      <c r="AB108" s="3"/>
      <c r="AC108" s="21">
        <f t="shared" si="23"/>
        <v>35.248554024601766</v>
      </c>
      <c r="AD108" s="21">
        <f t="shared" si="22"/>
        <v>4375.00403217435</v>
      </c>
      <c r="AE108" s="21">
        <f t="shared" si="24"/>
        <v>4410.2525861989516</v>
      </c>
    </row>
    <row r="109" spans="2:31" x14ac:dyDescent="0.3">
      <c r="B109" s="3">
        <v>840</v>
      </c>
      <c r="C109" s="17">
        <v>6</v>
      </c>
      <c r="D109" s="18" t="s">
        <v>90</v>
      </c>
      <c r="E109" s="20">
        <v>148.27232695257985</v>
      </c>
      <c r="F109" s="19">
        <v>165320.72</v>
      </c>
      <c r="G109" s="19">
        <v>0</v>
      </c>
      <c r="H109" s="19">
        <f t="shared" si="13"/>
        <v>165320.72</v>
      </c>
      <c r="I109" s="12">
        <f t="shared" si="14"/>
        <v>1114.9802758061019</v>
      </c>
      <c r="J109" s="16">
        <f t="shared" si="15"/>
        <v>79720.000399156779</v>
      </c>
      <c r="K109" s="21"/>
      <c r="L109" s="21">
        <v>-105.14233683827479</v>
      </c>
      <c r="M109" s="21">
        <v>-21.550439694470697</v>
      </c>
      <c r="N109" s="21">
        <f t="shared" si="18"/>
        <v>-0.27893229675441916</v>
      </c>
      <c r="O109" s="21">
        <f t="shared" si="19"/>
        <v>-126.9717088294999</v>
      </c>
      <c r="P109" s="21"/>
      <c r="Q109" s="25">
        <f t="shared" si="16"/>
        <v>79593.028690327279</v>
      </c>
      <c r="R109" s="52">
        <v>0</v>
      </c>
      <c r="S109" s="53">
        <f t="shared" si="20"/>
        <v>0</v>
      </c>
      <c r="T109" s="21">
        <f t="shared" si="21"/>
        <v>79593.028690327279</v>
      </c>
      <c r="U109" s="13"/>
      <c r="V109" s="25">
        <v>0</v>
      </c>
      <c r="W109" s="21">
        <f t="shared" si="17"/>
        <v>79593.028690327279</v>
      </c>
      <c r="X109" s="13"/>
      <c r="Y109" s="21">
        <f t="shared" si="22"/>
        <v>19898.25717258182</v>
      </c>
      <c r="Z109" s="21">
        <f t="shared" si="22"/>
        <v>19898.25717258182</v>
      </c>
      <c r="AA109" s="21">
        <f t="shared" si="22"/>
        <v>19898.25717258182</v>
      </c>
      <c r="AB109" s="3"/>
      <c r="AC109" s="21">
        <f t="shared" si="23"/>
        <v>160.1946183442175</v>
      </c>
      <c r="AD109" s="21">
        <f t="shared" si="22"/>
        <v>19898.25717258182</v>
      </c>
      <c r="AE109" s="21">
        <f t="shared" si="24"/>
        <v>20058.451790926036</v>
      </c>
    </row>
    <row r="110" spans="2:31" x14ac:dyDescent="0.3">
      <c r="B110" s="3">
        <v>843</v>
      </c>
      <c r="C110" s="17">
        <v>6</v>
      </c>
      <c r="D110" s="18" t="s">
        <v>91</v>
      </c>
      <c r="E110" s="20">
        <v>25</v>
      </c>
      <c r="F110" s="19">
        <v>32482.07</v>
      </c>
      <c r="G110" s="19">
        <v>0</v>
      </c>
      <c r="H110" s="19">
        <f t="shared" si="13"/>
        <v>32482.07</v>
      </c>
      <c r="I110" s="12">
        <f t="shared" si="14"/>
        <v>1299.2828</v>
      </c>
      <c r="J110" s="16">
        <f t="shared" si="15"/>
        <v>15663.315725732613</v>
      </c>
      <c r="K110" s="21"/>
      <c r="L110" s="21">
        <v>-27.213585144279932</v>
      </c>
      <c r="M110" s="21">
        <v>-0.17891803960810648</v>
      </c>
      <c r="N110" s="21">
        <f t="shared" si="18"/>
        <v>-5.4804372908839341E-2</v>
      </c>
      <c r="O110" s="21">
        <f t="shared" si="19"/>
        <v>-27.447307556796879</v>
      </c>
      <c r="P110" s="21"/>
      <c r="Q110" s="25">
        <f t="shared" si="16"/>
        <v>15635.868418175816</v>
      </c>
      <c r="R110" s="52">
        <v>0</v>
      </c>
      <c r="S110" s="53">
        <f t="shared" si="20"/>
        <v>0</v>
      </c>
      <c r="T110" s="21">
        <f t="shared" si="21"/>
        <v>15635.868418175816</v>
      </c>
      <c r="U110" s="13"/>
      <c r="V110" s="25">
        <v>0</v>
      </c>
      <c r="W110" s="21">
        <f t="shared" si="17"/>
        <v>15635.868418175816</v>
      </c>
      <c r="X110" s="13"/>
      <c r="Y110" s="21">
        <f t="shared" si="22"/>
        <v>3908.9671045439541</v>
      </c>
      <c r="Z110" s="21">
        <f t="shared" si="22"/>
        <v>3908.9671045439541</v>
      </c>
      <c r="AA110" s="21">
        <f t="shared" si="22"/>
        <v>3908.9671045439541</v>
      </c>
      <c r="AB110" s="3"/>
      <c r="AC110" s="21">
        <f t="shared" si="23"/>
        <v>31.474898044722746</v>
      </c>
      <c r="AD110" s="21">
        <f t="shared" si="22"/>
        <v>3908.9671045439541</v>
      </c>
      <c r="AE110" s="21">
        <f t="shared" si="24"/>
        <v>3940.4420025886766</v>
      </c>
    </row>
    <row r="111" spans="2:31" x14ac:dyDescent="0.3">
      <c r="B111" s="3">
        <v>846</v>
      </c>
      <c r="C111" s="17">
        <v>6</v>
      </c>
      <c r="D111" s="18" t="s">
        <v>92</v>
      </c>
      <c r="E111" s="20">
        <v>28.75</v>
      </c>
      <c r="F111" s="19">
        <v>38978.49</v>
      </c>
      <c r="G111" s="19">
        <v>0</v>
      </c>
      <c r="H111" s="19">
        <f t="shared" si="13"/>
        <v>38978.49</v>
      </c>
      <c r="I111" s="12">
        <f t="shared" si="14"/>
        <v>1355.7735652173913</v>
      </c>
      <c r="J111" s="16">
        <f t="shared" si="15"/>
        <v>18795.981764164397</v>
      </c>
      <c r="K111" s="21"/>
      <c r="L111" s="21">
        <v>-29.63598504280526</v>
      </c>
      <c r="M111" s="21">
        <v>-0.23483463991578901</v>
      </c>
      <c r="N111" s="21">
        <f t="shared" si="18"/>
        <v>-6.5765257613922559E-2</v>
      </c>
      <c r="O111" s="21">
        <f t="shared" si="19"/>
        <v>-29.936584940334971</v>
      </c>
      <c r="P111" s="21"/>
      <c r="Q111" s="25">
        <f t="shared" si="16"/>
        <v>18766.04517922406</v>
      </c>
      <c r="R111" s="52">
        <v>0</v>
      </c>
      <c r="S111" s="53">
        <f t="shared" si="20"/>
        <v>0</v>
      </c>
      <c r="T111" s="21">
        <f t="shared" si="21"/>
        <v>18766.04517922406</v>
      </c>
      <c r="U111" s="13"/>
      <c r="V111" s="25">
        <v>0</v>
      </c>
      <c r="W111" s="21">
        <f t="shared" si="17"/>
        <v>18766.04517922406</v>
      </c>
      <c r="X111" s="13"/>
      <c r="Y111" s="21">
        <f t="shared" si="22"/>
        <v>4691.511294806015</v>
      </c>
      <c r="Z111" s="21">
        <f t="shared" si="22"/>
        <v>4691.511294806015</v>
      </c>
      <c r="AA111" s="21">
        <f t="shared" si="22"/>
        <v>4691.511294806015</v>
      </c>
      <c r="AB111" s="3"/>
      <c r="AC111" s="21">
        <f t="shared" si="23"/>
        <v>37.76988346762522</v>
      </c>
      <c r="AD111" s="21">
        <f t="shared" si="22"/>
        <v>4691.511294806015</v>
      </c>
      <c r="AE111" s="21">
        <f t="shared" si="24"/>
        <v>4729.2811782736399</v>
      </c>
    </row>
    <row r="112" spans="2:31" x14ac:dyDescent="0.3">
      <c r="B112" s="3">
        <v>888</v>
      </c>
      <c r="C112" s="17">
        <v>6</v>
      </c>
      <c r="D112" s="18" t="s">
        <v>93</v>
      </c>
      <c r="E112" s="20">
        <v>93.497946646513114</v>
      </c>
      <c r="F112" s="19">
        <v>73270.44</v>
      </c>
      <c r="G112" s="19">
        <v>0</v>
      </c>
      <c r="H112" s="19">
        <f t="shared" si="13"/>
        <v>73270.44</v>
      </c>
      <c r="I112" s="12">
        <f t="shared" si="14"/>
        <v>783.65827943808142</v>
      </c>
      <c r="J112" s="16">
        <f t="shared" si="15"/>
        <v>35332.047344376391</v>
      </c>
      <c r="K112" s="21"/>
      <c r="L112" s="21">
        <v>-50.464779645062663</v>
      </c>
      <c r="M112" s="21">
        <v>-12.085391487562447</v>
      </c>
      <c r="N112" s="21">
        <f t="shared" si="18"/>
        <v>-0.12362329485019703</v>
      </c>
      <c r="O112" s="21">
        <f t="shared" si="19"/>
        <v>-62.673794427475308</v>
      </c>
      <c r="P112" s="21"/>
      <c r="Q112" s="25">
        <f t="shared" si="16"/>
        <v>35269.373549948919</v>
      </c>
      <c r="R112" s="52">
        <v>0</v>
      </c>
      <c r="S112" s="53">
        <f t="shared" si="20"/>
        <v>0</v>
      </c>
      <c r="T112" s="21">
        <f t="shared" si="21"/>
        <v>35269.373549948919</v>
      </c>
      <c r="U112" s="13"/>
      <c r="V112" s="25">
        <v>0</v>
      </c>
      <c r="W112" s="21">
        <f t="shared" si="17"/>
        <v>35269.373549948919</v>
      </c>
      <c r="X112" s="13"/>
      <c r="Y112" s="21">
        <f t="shared" si="22"/>
        <v>8817.3433874872298</v>
      </c>
      <c r="Z112" s="21">
        <f t="shared" si="22"/>
        <v>8817.3433874872298</v>
      </c>
      <c r="AA112" s="21">
        <f t="shared" si="22"/>
        <v>8817.3433874872298</v>
      </c>
      <c r="AB112" s="3"/>
      <c r="AC112" s="21">
        <f t="shared" si="23"/>
        <v>70.998542540299169</v>
      </c>
      <c r="AD112" s="21">
        <f t="shared" si="22"/>
        <v>8817.3433874872298</v>
      </c>
      <c r="AE112" s="21">
        <f t="shared" si="24"/>
        <v>8888.3419300275291</v>
      </c>
    </row>
    <row r="113" spans="2:31" x14ac:dyDescent="0.3">
      <c r="B113" s="3">
        <v>889</v>
      </c>
      <c r="C113" s="17">
        <v>6</v>
      </c>
      <c r="D113" s="18" t="s">
        <v>94</v>
      </c>
      <c r="E113" s="20">
        <v>36.290273990170526</v>
      </c>
      <c r="F113" s="19">
        <v>53122.93</v>
      </c>
      <c r="G113" s="19">
        <v>0</v>
      </c>
      <c r="H113" s="19">
        <f t="shared" si="13"/>
        <v>53122.93</v>
      </c>
      <c r="I113" s="12">
        <f t="shared" si="14"/>
        <v>1463.8338088709033</v>
      </c>
      <c r="J113" s="16">
        <f t="shared" si="15"/>
        <v>25616.631725317777</v>
      </c>
      <c r="K113" s="21"/>
      <c r="L113" s="21">
        <v>-46.226180295256199</v>
      </c>
      <c r="M113" s="21">
        <v>-0.43956228656497842</v>
      </c>
      <c r="N113" s="21">
        <f t="shared" si="18"/>
        <v>-8.9630028681366949E-2</v>
      </c>
      <c r="O113" s="21">
        <f t="shared" si="19"/>
        <v>-46.755372610502548</v>
      </c>
      <c r="P113" s="21"/>
      <c r="Q113" s="25">
        <f t="shared" si="16"/>
        <v>25569.876352707273</v>
      </c>
      <c r="R113" s="52">
        <v>0</v>
      </c>
      <c r="S113" s="53">
        <f t="shared" si="20"/>
        <v>0</v>
      </c>
      <c r="T113" s="21">
        <f t="shared" si="21"/>
        <v>25569.876352707273</v>
      </c>
      <c r="U113" s="13"/>
      <c r="V113" s="25">
        <v>0</v>
      </c>
      <c r="W113" s="21">
        <f t="shared" si="17"/>
        <v>25569.876352707273</v>
      </c>
      <c r="X113" s="13"/>
      <c r="Y113" s="21">
        <f t="shared" si="22"/>
        <v>6392.4690881768183</v>
      </c>
      <c r="Z113" s="21">
        <f t="shared" si="22"/>
        <v>6392.4690881768183</v>
      </c>
      <c r="AA113" s="21">
        <f t="shared" si="22"/>
        <v>6392.4690881768183</v>
      </c>
      <c r="AB113" s="3"/>
      <c r="AC113" s="21">
        <f t="shared" si="23"/>
        <v>51.475746637666361</v>
      </c>
      <c r="AD113" s="21">
        <f t="shared" si="22"/>
        <v>6392.4690881768183</v>
      </c>
      <c r="AE113" s="21">
        <f t="shared" si="24"/>
        <v>6443.9448348144851</v>
      </c>
    </row>
    <row r="114" spans="2:31" x14ac:dyDescent="0.3">
      <c r="B114" s="3">
        <v>891</v>
      </c>
      <c r="C114" s="17">
        <v>6</v>
      </c>
      <c r="D114" s="18" t="s">
        <v>95</v>
      </c>
      <c r="E114" s="20">
        <v>273.0316618831543</v>
      </c>
      <c r="F114" s="19">
        <v>108583.36</v>
      </c>
      <c r="G114" s="19">
        <v>0</v>
      </c>
      <c r="H114" s="19">
        <f t="shared" si="13"/>
        <v>108583.36</v>
      </c>
      <c r="I114" s="12">
        <f t="shared" si="14"/>
        <v>397.69512169789658</v>
      </c>
      <c r="J114" s="16">
        <f t="shared" si="15"/>
        <v>52360.439166619792</v>
      </c>
      <c r="K114" s="21"/>
      <c r="L114" s="21">
        <v>-109.28760035322921</v>
      </c>
      <c r="M114" s="21">
        <v>-19.723682546777127</v>
      </c>
      <c r="N114" s="21">
        <f t="shared" si="18"/>
        <v>-0.18320393229664089</v>
      </c>
      <c r="O114" s="21">
        <f t="shared" si="19"/>
        <v>-129.19448683230297</v>
      </c>
      <c r="P114" s="21"/>
      <c r="Q114" s="25">
        <f t="shared" si="16"/>
        <v>52231.244679787487</v>
      </c>
      <c r="R114" s="52">
        <v>0</v>
      </c>
      <c r="S114" s="53">
        <f t="shared" si="20"/>
        <v>0</v>
      </c>
      <c r="T114" s="21">
        <f t="shared" si="21"/>
        <v>52231.244679787487</v>
      </c>
      <c r="U114" s="13"/>
      <c r="V114" s="25">
        <v>0</v>
      </c>
      <c r="W114" s="21">
        <f t="shared" si="17"/>
        <v>52231.244679787487</v>
      </c>
      <c r="X114" s="13"/>
      <c r="Y114" s="21">
        <f t="shared" si="22"/>
        <v>13057.811169946872</v>
      </c>
      <c r="Z114" s="21">
        <f t="shared" si="22"/>
        <v>13057.811169946872</v>
      </c>
      <c r="AA114" s="21">
        <f t="shared" si="22"/>
        <v>13057.811169946872</v>
      </c>
      <c r="AB114" s="3"/>
      <c r="AC114" s="21">
        <f t="shared" si="23"/>
        <v>105.21651438327133</v>
      </c>
      <c r="AD114" s="21">
        <f t="shared" si="22"/>
        <v>13057.811169946872</v>
      </c>
      <c r="AE114" s="21">
        <f t="shared" si="24"/>
        <v>13163.027684330144</v>
      </c>
    </row>
    <row r="115" spans="2:31" x14ac:dyDescent="0.3">
      <c r="B115" s="3">
        <v>904</v>
      </c>
      <c r="C115" s="17">
        <v>6</v>
      </c>
      <c r="D115" s="18" t="s">
        <v>96</v>
      </c>
      <c r="E115" s="20">
        <v>32.310192920507085</v>
      </c>
      <c r="F115" s="19">
        <v>14142.95</v>
      </c>
      <c r="G115" s="19">
        <v>0</v>
      </c>
      <c r="H115" s="19">
        <f t="shared" si="13"/>
        <v>14142.95</v>
      </c>
      <c r="I115" s="12">
        <f t="shared" si="14"/>
        <v>437.72409638023413</v>
      </c>
      <c r="J115" s="16">
        <f t="shared" si="15"/>
        <v>6819.9314619804118</v>
      </c>
      <c r="K115" s="21"/>
      <c r="L115" s="21">
        <v>-12.919314192057755</v>
      </c>
      <c r="M115" s="21">
        <v>-3.1188013148739628</v>
      </c>
      <c r="N115" s="21">
        <f t="shared" si="18"/>
        <v>-2.3862257110802039E-2</v>
      </c>
      <c r="O115" s="21">
        <f t="shared" si="19"/>
        <v>-16.061977764042521</v>
      </c>
      <c r="P115" s="21"/>
      <c r="Q115" s="25">
        <f t="shared" si="16"/>
        <v>6803.8694842163695</v>
      </c>
      <c r="R115" s="52">
        <v>0</v>
      </c>
      <c r="S115" s="53">
        <f t="shared" si="20"/>
        <v>0</v>
      </c>
      <c r="T115" s="21">
        <f t="shared" si="21"/>
        <v>6803.8694842163695</v>
      </c>
      <c r="U115" s="13"/>
      <c r="V115" s="25">
        <v>0</v>
      </c>
      <c r="W115" s="21">
        <f t="shared" si="17"/>
        <v>6803.8694842163695</v>
      </c>
      <c r="X115" s="13"/>
      <c r="Y115" s="21">
        <f t="shared" si="22"/>
        <v>1700.9673710540924</v>
      </c>
      <c r="Z115" s="21">
        <f t="shared" si="22"/>
        <v>1700.9673710540924</v>
      </c>
      <c r="AA115" s="21">
        <f t="shared" si="22"/>
        <v>1700.9673710540924</v>
      </c>
      <c r="AB115" s="3"/>
      <c r="AC115" s="21">
        <f t="shared" si="23"/>
        <v>13.704419370489985</v>
      </c>
      <c r="AD115" s="21">
        <f t="shared" si="22"/>
        <v>1700.9673710540924</v>
      </c>
      <c r="AE115" s="21">
        <f t="shared" si="24"/>
        <v>1714.6717904245825</v>
      </c>
    </row>
    <row r="116" spans="2:31" x14ac:dyDescent="0.3">
      <c r="B116" s="3">
        <v>906</v>
      </c>
      <c r="C116" s="17">
        <v>6</v>
      </c>
      <c r="D116" s="18" t="s">
        <v>246</v>
      </c>
      <c r="E116" s="20">
        <v>219.6</v>
      </c>
      <c r="F116" s="19">
        <v>243035.85</v>
      </c>
      <c r="G116" s="19">
        <v>38252.300000000003</v>
      </c>
      <c r="H116" s="19">
        <f t="shared" si="13"/>
        <v>204783.55</v>
      </c>
      <c r="I116" s="12">
        <f t="shared" si="14"/>
        <v>932.52982695810567</v>
      </c>
      <c r="J116" s="16">
        <f t="shared" si="15"/>
        <v>98749.537793815194</v>
      </c>
      <c r="K116" s="21"/>
      <c r="L116" s="21">
        <v>-12868.843347319904</v>
      </c>
      <c r="M116" s="21">
        <v>-53.885007653690991</v>
      </c>
      <c r="N116" s="21">
        <f t="shared" si="18"/>
        <v>-0.34551474212683941</v>
      </c>
      <c r="O116" s="21">
        <f t="shared" si="19"/>
        <v>-12923.073869715721</v>
      </c>
      <c r="P116" s="21"/>
      <c r="Q116" s="25">
        <f t="shared" si="16"/>
        <v>85826.463924099473</v>
      </c>
      <c r="R116" s="52">
        <v>0</v>
      </c>
      <c r="S116" s="53">
        <f t="shared" si="20"/>
        <v>0</v>
      </c>
      <c r="T116" s="21">
        <f t="shared" si="21"/>
        <v>85826.463924099473</v>
      </c>
      <c r="U116" s="13"/>
      <c r="V116" s="25">
        <v>0</v>
      </c>
      <c r="W116" s="21">
        <f t="shared" si="17"/>
        <v>85826.463924099473</v>
      </c>
      <c r="X116" s="13"/>
      <c r="Y116" s="21">
        <f t="shared" si="22"/>
        <v>21456.615981024868</v>
      </c>
      <c r="Z116" s="21">
        <f t="shared" si="22"/>
        <v>21456.615981024868</v>
      </c>
      <c r="AA116" s="21">
        <f t="shared" si="22"/>
        <v>21456.615981024868</v>
      </c>
      <c r="AB116" s="3"/>
      <c r="AC116" s="21">
        <f t="shared" si="23"/>
        <v>198.43382387533745</v>
      </c>
      <c r="AD116" s="21">
        <f t="shared" si="22"/>
        <v>21456.615981024868</v>
      </c>
      <c r="AE116" s="21">
        <f t="shared" si="24"/>
        <v>21655.049804900205</v>
      </c>
    </row>
    <row r="117" spans="2:31" x14ac:dyDescent="0.3">
      <c r="B117" s="3">
        <v>917</v>
      </c>
      <c r="C117" s="17">
        <v>6</v>
      </c>
      <c r="D117" s="18" t="s">
        <v>97</v>
      </c>
      <c r="E117" s="20">
        <v>208.7606404745743</v>
      </c>
      <c r="F117" s="19">
        <v>55100.05</v>
      </c>
      <c r="G117" s="19">
        <v>249.67</v>
      </c>
      <c r="H117" s="19">
        <f t="shared" si="13"/>
        <v>54850.380000000005</v>
      </c>
      <c r="I117" s="12">
        <f t="shared" si="14"/>
        <v>262.742918757621</v>
      </c>
      <c r="J117" s="16">
        <f t="shared" si="15"/>
        <v>26449.632662463006</v>
      </c>
      <c r="K117" s="21"/>
      <c r="L117" s="21">
        <v>-66.992699720092787</v>
      </c>
      <c r="M117" s="21">
        <v>-12.918934724249993</v>
      </c>
      <c r="N117" s="21">
        <f t="shared" si="18"/>
        <v>-9.2544615528245097E-2</v>
      </c>
      <c r="O117" s="21">
        <f t="shared" si="19"/>
        <v>-80.004179059871021</v>
      </c>
      <c r="P117" s="21"/>
      <c r="Q117" s="25">
        <f t="shared" si="16"/>
        <v>26369.628483403136</v>
      </c>
      <c r="R117" s="52">
        <v>0</v>
      </c>
      <c r="S117" s="53">
        <f t="shared" si="20"/>
        <v>0</v>
      </c>
      <c r="T117" s="21">
        <f t="shared" si="21"/>
        <v>26369.628483403136</v>
      </c>
      <c r="U117" s="13"/>
      <c r="V117" s="25">
        <v>0</v>
      </c>
      <c r="W117" s="21">
        <f t="shared" si="17"/>
        <v>26369.628483403136</v>
      </c>
      <c r="X117" s="13"/>
      <c r="Y117" s="21">
        <f t="shared" si="22"/>
        <v>6592.4071208507839</v>
      </c>
      <c r="Z117" s="21">
        <f t="shared" si="22"/>
        <v>6592.4071208507839</v>
      </c>
      <c r="AA117" s="21">
        <f t="shared" si="22"/>
        <v>6592.4071208507839</v>
      </c>
      <c r="AB117" s="3"/>
      <c r="AC117" s="21">
        <f t="shared" si="23"/>
        <v>53.14963357367003</v>
      </c>
      <c r="AD117" s="21">
        <f t="shared" si="22"/>
        <v>6592.4071208507839</v>
      </c>
      <c r="AE117" s="21">
        <f t="shared" si="24"/>
        <v>6645.5567544244541</v>
      </c>
    </row>
    <row r="118" spans="2:31" x14ac:dyDescent="0.3">
      <c r="B118" s="3">
        <v>957</v>
      </c>
      <c r="C118" s="17">
        <v>6</v>
      </c>
      <c r="D118" s="18" t="s">
        <v>98</v>
      </c>
      <c r="E118" s="20">
        <v>111.0869274079726</v>
      </c>
      <c r="F118" s="19">
        <v>42589.67</v>
      </c>
      <c r="G118" s="19">
        <v>0</v>
      </c>
      <c r="H118" s="19">
        <f t="shared" si="13"/>
        <v>42589.67</v>
      </c>
      <c r="I118" s="12">
        <f t="shared" si="14"/>
        <v>383.39047621316587</v>
      </c>
      <c r="J118" s="16">
        <f t="shared" si="15"/>
        <v>20537.344075200948</v>
      </c>
      <c r="K118" s="21"/>
      <c r="L118" s="21">
        <v>-42.22973834205186</v>
      </c>
      <c r="M118" s="21">
        <v>-9.140746402204968</v>
      </c>
      <c r="N118" s="21">
        <f t="shared" si="18"/>
        <v>-7.1858109927858904E-2</v>
      </c>
      <c r="O118" s="21">
        <f t="shared" si="19"/>
        <v>-51.442342854184687</v>
      </c>
      <c r="P118" s="21"/>
      <c r="Q118" s="25">
        <f t="shared" si="16"/>
        <v>20485.901732346763</v>
      </c>
      <c r="R118" s="52">
        <v>0</v>
      </c>
      <c r="S118" s="53">
        <f t="shared" si="20"/>
        <v>0</v>
      </c>
      <c r="T118" s="21">
        <f t="shared" si="21"/>
        <v>20485.901732346763</v>
      </c>
      <c r="U118" s="13"/>
      <c r="V118" s="25">
        <v>0</v>
      </c>
      <c r="W118" s="21">
        <f t="shared" si="17"/>
        <v>20485.901732346763</v>
      </c>
      <c r="X118" s="13"/>
      <c r="Y118" s="21">
        <f t="shared" si="22"/>
        <v>5121.4754330866908</v>
      </c>
      <c r="Z118" s="21">
        <f t="shared" si="22"/>
        <v>5121.4754330866908</v>
      </c>
      <c r="AA118" s="21">
        <f t="shared" si="22"/>
        <v>5121.4754330866908</v>
      </c>
      <c r="AB118" s="3"/>
      <c r="AC118" s="21">
        <f t="shared" si="23"/>
        <v>41.269091563696129</v>
      </c>
      <c r="AD118" s="21">
        <f t="shared" si="22"/>
        <v>5121.4754330866908</v>
      </c>
      <c r="AE118" s="21">
        <f t="shared" si="24"/>
        <v>5162.7445246503867</v>
      </c>
    </row>
    <row r="119" spans="2:31" x14ac:dyDescent="0.3">
      <c r="B119" s="3">
        <v>959</v>
      </c>
      <c r="C119" s="17">
        <v>6</v>
      </c>
      <c r="D119" s="18" t="s">
        <v>99</v>
      </c>
      <c r="E119" s="20">
        <v>397.36171327000005</v>
      </c>
      <c r="F119" s="19">
        <v>129709.08</v>
      </c>
      <c r="G119" s="19">
        <v>0</v>
      </c>
      <c r="H119" s="19">
        <f t="shared" si="13"/>
        <v>129709.08</v>
      </c>
      <c r="I119" s="12">
        <f t="shared" si="14"/>
        <v>326.42571155783457</v>
      </c>
      <c r="J119" s="16">
        <f t="shared" si="15"/>
        <v>62547.561548088212</v>
      </c>
      <c r="K119" s="21"/>
      <c r="L119" s="21">
        <v>-138.86288214233355</v>
      </c>
      <c r="M119" s="21">
        <v>-31.042285761373932</v>
      </c>
      <c r="N119" s="21">
        <f t="shared" si="18"/>
        <v>-0.21884765318166227</v>
      </c>
      <c r="O119" s="21">
        <f t="shared" si="19"/>
        <v>-170.12401555688913</v>
      </c>
      <c r="P119" s="21"/>
      <c r="Q119" s="25">
        <f t="shared" si="16"/>
        <v>62377.437532531323</v>
      </c>
      <c r="R119" s="52">
        <v>0</v>
      </c>
      <c r="S119" s="53">
        <f t="shared" si="20"/>
        <v>0</v>
      </c>
      <c r="T119" s="21">
        <f t="shared" si="21"/>
        <v>62377.437532531323</v>
      </c>
      <c r="U119" s="13"/>
      <c r="V119" s="25">
        <v>0</v>
      </c>
      <c r="W119" s="21">
        <f t="shared" si="17"/>
        <v>62377.437532531323</v>
      </c>
      <c r="X119" s="13"/>
      <c r="Y119" s="21">
        <f t="shared" si="22"/>
        <v>15594.359383132831</v>
      </c>
      <c r="Z119" s="21">
        <f t="shared" si="22"/>
        <v>15594.359383132831</v>
      </c>
      <c r="AA119" s="21">
        <f t="shared" si="22"/>
        <v>15594.359383132831</v>
      </c>
      <c r="AB119" s="3"/>
      <c r="AC119" s="21">
        <f t="shared" si="23"/>
        <v>125.68718891606312</v>
      </c>
      <c r="AD119" s="21">
        <f t="shared" si="22"/>
        <v>15594.359383132831</v>
      </c>
      <c r="AE119" s="21">
        <f t="shared" si="24"/>
        <v>15720.046572048894</v>
      </c>
    </row>
    <row r="120" spans="2:31" x14ac:dyDescent="0.3">
      <c r="B120" s="3">
        <v>969</v>
      </c>
      <c r="C120" s="17">
        <v>6</v>
      </c>
      <c r="D120" s="18" t="s">
        <v>100</v>
      </c>
      <c r="E120" s="20">
        <v>22.471584714266651</v>
      </c>
      <c r="F120" s="19">
        <v>91911.13</v>
      </c>
      <c r="G120" s="19">
        <v>0</v>
      </c>
      <c r="H120" s="19">
        <f t="shared" si="13"/>
        <v>91911.13</v>
      </c>
      <c r="I120" s="12">
        <f t="shared" si="14"/>
        <v>4090.1045105932344</v>
      </c>
      <c r="J120" s="16">
        <f t="shared" si="15"/>
        <v>44320.852947452382</v>
      </c>
      <c r="K120" s="21"/>
      <c r="L120" s="21">
        <v>-53.713539343219963</v>
      </c>
      <c r="M120" s="21">
        <v>-0.21017755951652362</v>
      </c>
      <c r="N120" s="21">
        <f t="shared" si="18"/>
        <v>-0.15507422534933307</v>
      </c>
      <c r="O120" s="21">
        <f t="shared" si="19"/>
        <v>-54.078791128085818</v>
      </c>
      <c r="P120" s="21"/>
      <c r="Q120" s="25">
        <f t="shared" si="16"/>
        <v>44266.774156324296</v>
      </c>
      <c r="R120" s="52">
        <v>0</v>
      </c>
      <c r="S120" s="53">
        <f t="shared" si="20"/>
        <v>0</v>
      </c>
      <c r="T120" s="21">
        <f t="shared" si="21"/>
        <v>44266.774156324296</v>
      </c>
      <c r="U120" s="13"/>
      <c r="V120" s="25">
        <v>0</v>
      </c>
      <c r="W120" s="21">
        <f t="shared" si="17"/>
        <v>44266.774156324296</v>
      </c>
      <c r="X120" s="13"/>
      <c r="Y120" s="21">
        <f t="shared" si="22"/>
        <v>11066.693539081074</v>
      </c>
      <c r="Z120" s="21">
        <f t="shared" si="22"/>
        <v>11066.693539081074</v>
      </c>
      <c r="AA120" s="21">
        <f t="shared" si="22"/>
        <v>11066.693539081074</v>
      </c>
      <c r="AB120" s="3"/>
      <c r="AC120" s="21">
        <f t="shared" si="23"/>
        <v>89.061240429728102</v>
      </c>
      <c r="AD120" s="21">
        <f t="shared" si="22"/>
        <v>11066.693539081074</v>
      </c>
      <c r="AE120" s="21">
        <f t="shared" si="24"/>
        <v>11155.754779510802</v>
      </c>
    </row>
    <row r="121" spans="2:31" x14ac:dyDescent="0.3">
      <c r="B121" s="3">
        <v>970</v>
      </c>
      <c r="C121" s="17">
        <v>6</v>
      </c>
      <c r="D121" s="18" t="s">
        <v>101</v>
      </c>
      <c r="E121" s="20">
        <v>198.26881399507798</v>
      </c>
      <c r="F121" s="19">
        <v>75037.05</v>
      </c>
      <c r="G121" s="19">
        <v>280</v>
      </c>
      <c r="H121" s="19">
        <f t="shared" si="13"/>
        <v>74757.05</v>
      </c>
      <c r="I121" s="12">
        <f t="shared" si="14"/>
        <v>377.04895940849195</v>
      </c>
      <c r="J121" s="16">
        <f t="shared" si="15"/>
        <v>36048.911811173959</v>
      </c>
      <c r="K121" s="21"/>
      <c r="L121" s="21">
        <v>-73.833339092139795</v>
      </c>
      <c r="M121" s="21">
        <v>-17.40164119983092</v>
      </c>
      <c r="N121" s="21">
        <f t="shared" si="18"/>
        <v>-0.12613153181939293</v>
      </c>
      <c r="O121" s="21">
        <f t="shared" si="19"/>
        <v>-91.361111823790111</v>
      </c>
      <c r="P121" s="21"/>
      <c r="Q121" s="25">
        <f t="shared" si="16"/>
        <v>35957.550699350169</v>
      </c>
      <c r="R121" s="52">
        <v>0</v>
      </c>
      <c r="S121" s="53">
        <f t="shared" si="20"/>
        <v>0</v>
      </c>
      <c r="T121" s="21">
        <f t="shared" si="21"/>
        <v>35957.550699350169</v>
      </c>
      <c r="U121" s="13"/>
      <c r="V121" s="25">
        <v>0</v>
      </c>
      <c r="W121" s="21">
        <f t="shared" si="17"/>
        <v>35957.550699350169</v>
      </c>
      <c r="X121" s="13"/>
      <c r="Y121" s="21">
        <f t="shared" ref="Y121:AD152" si="25">$W121/4</f>
        <v>8989.3876748375424</v>
      </c>
      <c r="Z121" s="21">
        <f t="shared" si="25"/>
        <v>8989.3876748375424</v>
      </c>
      <c r="AA121" s="21">
        <f t="shared" si="25"/>
        <v>8989.3876748375424</v>
      </c>
      <c r="AB121" s="3"/>
      <c r="AC121" s="21">
        <f t="shared" si="23"/>
        <v>72.439057205228636</v>
      </c>
      <c r="AD121" s="21">
        <f t="shared" si="25"/>
        <v>8989.3876748375424</v>
      </c>
      <c r="AE121" s="21">
        <f t="shared" si="24"/>
        <v>9061.8267320427713</v>
      </c>
    </row>
    <row r="122" spans="2:31" x14ac:dyDescent="0.3">
      <c r="B122" s="3">
        <v>980</v>
      </c>
      <c r="C122" s="17">
        <v>6</v>
      </c>
      <c r="D122" s="18" t="s">
        <v>102</v>
      </c>
      <c r="E122" s="20">
        <v>27.866291129542216</v>
      </c>
      <c r="F122" s="19">
        <v>40760.720000000001</v>
      </c>
      <c r="G122" s="19">
        <v>0</v>
      </c>
      <c r="H122" s="19">
        <f t="shared" si="13"/>
        <v>40760.720000000001</v>
      </c>
      <c r="I122" s="12">
        <f t="shared" si="14"/>
        <v>1462.7249751506351</v>
      </c>
      <c r="J122" s="16">
        <f t="shared" si="15"/>
        <v>19655.398395735981</v>
      </c>
      <c r="K122" s="21"/>
      <c r="L122" s="21">
        <v>0</v>
      </c>
      <c r="M122" s="21">
        <v>-8.7830062569264555</v>
      </c>
      <c r="N122" s="21">
        <f t="shared" si="18"/>
        <v>-6.8772270329840013E-2</v>
      </c>
      <c r="O122" s="21">
        <f t="shared" si="19"/>
        <v>-8.851778527256295</v>
      </c>
      <c r="P122" s="21"/>
      <c r="Q122" s="25">
        <f t="shared" si="16"/>
        <v>19646.546617208725</v>
      </c>
      <c r="R122" s="52">
        <v>0</v>
      </c>
      <c r="S122" s="53">
        <f t="shared" si="20"/>
        <v>0</v>
      </c>
      <c r="T122" s="21">
        <f t="shared" si="21"/>
        <v>19646.546617208725</v>
      </c>
      <c r="U122" s="13"/>
      <c r="V122" s="25">
        <v>0</v>
      </c>
      <c r="W122" s="21">
        <f t="shared" si="17"/>
        <v>19646.546617208725</v>
      </c>
      <c r="X122" s="13"/>
      <c r="Y122" s="21">
        <f t="shared" si="25"/>
        <v>4911.6366543021813</v>
      </c>
      <c r="Z122" s="21">
        <f t="shared" si="25"/>
        <v>4911.6366543021813</v>
      </c>
      <c r="AA122" s="21">
        <f t="shared" si="25"/>
        <v>4911.6366543021813</v>
      </c>
      <c r="AB122" s="3"/>
      <c r="AC122" s="21">
        <f t="shared" si="23"/>
        <v>39.496851839476101</v>
      </c>
      <c r="AD122" s="21">
        <f t="shared" si="25"/>
        <v>4911.6366543021813</v>
      </c>
      <c r="AE122" s="21">
        <f t="shared" si="24"/>
        <v>4951.1335061416576</v>
      </c>
    </row>
    <row r="123" spans="2:31" x14ac:dyDescent="0.3">
      <c r="B123" s="3">
        <v>986</v>
      </c>
      <c r="C123" s="17">
        <v>6</v>
      </c>
      <c r="D123" s="18" t="s">
        <v>103</v>
      </c>
      <c r="E123" s="20">
        <v>8.3247874102767128</v>
      </c>
      <c r="F123" s="19">
        <v>44331</v>
      </c>
      <c r="G123" s="19">
        <v>0</v>
      </c>
      <c r="H123" s="19">
        <f t="shared" si="13"/>
        <v>44331</v>
      </c>
      <c r="I123" s="12">
        <f t="shared" si="14"/>
        <v>5325.1810304818891</v>
      </c>
      <c r="J123" s="16">
        <f t="shared" si="15"/>
        <v>21377.038145581624</v>
      </c>
      <c r="K123" s="21"/>
      <c r="L123" s="21">
        <v>-20.052432893905916</v>
      </c>
      <c r="M123" s="21">
        <v>-7.6370690970634314E-2</v>
      </c>
      <c r="N123" s="21">
        <f t="shared" si="18"/>
        <v>-7.4796115377553124E-2</v>
      </c>
      <c r="O123" s="21">
        <f t="shared" si="19"/>
        <v>-20.203599700254102</v>
      </c>
      <c r="P123" s="21"/>
      <c r="Q123" s="25">
        <f t="shared" si="16"/>
        <v>21356.834545881371</v>
      </c>
      <c r="R123" s="52">
        <v>0</v>
      </c>
      <c r="S123" s="53">
        <f t="shared" si="20"/>
        <v>0</v>
      </c>
      <c r="T123" s="21">
        <f t="shared" si="21"/>
        <v>21356.834545881371</v>
      </c>
      <c r="U123" s="13"/>
      <c r="V123" s="25">
        <v>0</v>
      </c>
      <c r="W123" s="21">
        <f t="shared" si="17"/>
        <v>21356.834545881371</v>
      </c>
      <c r="X123" s="13"/>
      <c r="Y123" s="21">
        <f t="shared" si="25"/>
        <v>5339.2086364703428</v>
      </c>
      <c r="Z123" s="21">
        <f t="shared" si="25"/>
        <v>5339.2086364703428</v>
      </c>
      <c r="AA123" s="21">
        <f t="shared" si="25"/>
        <v>5339.2086364703428</v>
      </c>
      <c r="AB123" s="3"/>
      <c r="AC123" s="21">
        <f t="shared" si="23"/>
        <v>42.956428122364251</v>
      </c>
      <c r="AD123" s="21">
        <f t="shared" si="25"/>
        <v>5339.2086364703428</v>
      </c>
      <c r="AE123" s="21">
        <f t="shared" si="24"/>
        <v>5382.1650645927066</v>
      </c>
    </row>
    <row r="124" spans="2:31" x14ac:dyDescent="0.3">
      <c r="B124" s="3">
        <v>988</v>
      </c>
      <c r="C124" s="17">
        <v>6</v>
      </c>
      <c r="D124" s="18" t="s">
        <v>104</v>
      </c>
      <c r="E124" s="20">
        <v>139.37355407721697</v>
      </c>
      <c r="F124" s="19">
        <v>133216.54999999999</v>
      </c>
      <c r="G124" s="19">
        <v>0</v>
      </c>
      <c r="H124" s="19">
        <f t="shared" si="13"/>
        <v>133216.54999999999</v>
      </c>
      <c r="I124" s="12">
        <f t="shared" si="14"/>
        <v>955.82372769366407</v>
      </c>
      <c r="J124" s="16">
        <f t="shared" si="15"/>
        <v>64238.913423400816</v>
      </c>
      <c r="K124" s="21"/>
      <c r="L124" s="21">
        <v>-126.50277980741521</v>
      </c>
      <c r="M124" s="21">
        <v>-21.097938470535155</v>
      </c>
      <c r="N124" s="21">
        <f t="shared" si="18"/>
        <v>-0.22476552398997485</v>
      </c>
      <c r="O124" s="21">
        <f t="shared" si="19"/>
        <v>-147.82548380194035</v>
      </c>
      <c r="P124" s="21"/>
      <c r="Q124" s="25">
        <f t="shared" si="16"/>
        <v>64091.087939598874</v>
      </c>
      <c r="R124" s="52">
        <v>0</v>
      </c>
      <c r="S124" s="53">
        <f t="shared" si="20"/>
        <v>0</v>
      </c>
      <c r="T124" s="21">
        <f t="shared" si="21"/>
        <v>64091.087939598874</v>
      </c>
      <c r="U124" s="13"/>
      <c r="V124" s="25">
        <v>0</v>
      </c>
      <c r="W124" s="21">
        <f t="shared" si="17"/>
        <v>64091.087939598874</v>
      </c>
      <c r="X124" s="13"/>
      <c r="Y124" s="21">
        <f t="shared" si="25"/>
        <v>16022.771984899719</v>
      </c>
      <c r="Z124" s="21">
        <f t="shared" si="25"/>
        <v>16022.771984899719</v>
      </c>
      <c r="AA124" s="21">
        <f t="shared" si="25"/>
        <v>16022.771984899719</v>
      </c>
      <c r="AB124" s="3"/>
      <c r="AC124" s="21">
        <f t="shared" si="23"/>
        <v>129.0859027494156</v>
      </c>
      <c r="AD124" s="21">
        <f t="shared" si="25"/>
        <v>16022.771984899719</v>
      </c>
      <c r="AE124" s="21">
        <f t="shared" si="24"/>
        <v>16151.857887649134</v>
      </c>
    </row>
    <row r="125" spans="2:31" x14ac:dyDescent="0.3">
      <c r="B125" s="3">
        <v>989</v>
      </c>
      <c r="C125" s="17">
        <v>6</v>
      </c>
      <c r="D125" s="18" t="s">
        <v>105</v>
      </c>
      <c r="E125" s="20">
        <v>122.45296824942317</v>
      </c>
      <c r="F125" s="19">
        <v>196742.79</v>
      </c>
      <c r="G125" s="19">
        <v>6553.83</v>
      </c>
      <c r="H125" s="19">
        <f t="shared" si="13"/>
        <v>190188.96000000002</v>
      </c>
      <c r="I125" s="12">
        <f t="shared" si="14"/>
        <v>1553.1592473332792</v>
      </c>
      <c r="J125" s="16">
        <f t="shared" si="15"/>
        <v>91711.819106009294</v>
      </c>
      <c r="K125" s="21"/>
      <c r="L125" s="21">
        <v>-7670.8045091671665</v>
      </c>
      <c r="M125" s="21">
        <v>6565.8990162169503</v>
      </c>
      <c r="N125" s="21">
        <f t="shared" si="18"/>
        <v>-0.3208904693261338</v>
      </c>
      <c r="O125" s="21">
        <f t="shared" si="19"/>
        <v>-1105.2263834195423</v>
      </c>
      <c r="P125" s="21"/>
      <c r="Q125" s="25">
        <f t="shared" si="16"/>
        <v>90606.592722589747</v>
      </c>
      <c r="R125" s="52">
        <v>0</v>
      </c>
      <c r="S125" s="53">
        <f t="shared" si="20"/>
        <v>0</v>
      </c>
      <c r="T125" s="21">
        <f t="shared" si="21"/>
        <v>90606.592722589747</v>
      </c>
      <c r="U125" s="13"/>
      <c r="V125" s="25">
        <v>0</v>
      </c>
      <c r="W125" s="21">
        <f t="shared" si="17"/>
        <v>90606.592722589747</v>
      </c>
      <c r="X125" s="13"/>
      <c r="Y125" s="21">
        <f t="shared" si="25"/>
        <v>22651.648180647437</v>
      </c>
      <c r="Z125" s="21">
        <f t="shared" si="25"/>
        <v>22651.648180647437</v>
      </c>
      <c r="AA125" s="21">
        <f t="shared" si="25"/>
        <v>22651.648180647437</v>
      </c>
      <c r="AB125" s="3"/>
      <c r="AC125" s="21">
        <f t="shared" si="23"/>
        <v>184.2917685120392</v>
      </c>
      <c r="AD125" s="21">
        <f t="shared" si="25"/>
        <v>22651.648180647437</v>
      </c>
      <c r="AE125" s="21">
        <f t="shared" si="24"/>
        <v>22835.939949159474</v>
      </c>
    </row>
    <row r="126" spans="2:31" x14ac:dyDescent="0.3">
      <c r="B126" s="3">
        <v>39</v>
      </c>
      <c r="C126" s="17">
        <v>7</v>
      </c>
      <c r="D126" s="18" t="s">
        <v>106</v>
      </c>
      <c r="E126" s="20">
        <v>278.90708471167227</v>
      </c>
      <c r="F126" s="19">
        <v>134974.64000000001</v>
      </c>
      <c r="G126" s="19">
        <v>2125.6799999999998</v>
      </c>
      <c r="H126" s="19">
        <f t="shared" si="13"/>
        <v>132848.96000000002</v>
      </c>
      <c r="I126" s="12">
        <f t="shared" si="14"/>
        <v>476.31977558883534</v>
      </c>
      <c r="J126" s="16">
        <f t="shared" si="15"/>
        <v>64061.656301929754</v>
      </c>
      <c r="K126" s="21"/>
      <c r="L126" s="21">
        <v>-139.47084641877882</v>
      </c>
      <c r="M126" s="21">
        <v>-27.538266452480457</v>
      </c>
      <c r="N126" s="21">
        <f t="shared" si="18"/>
        <v>-0.22414531907576959</v>
      </c>
      <c r="O126" s="21">
        <f t="shared" si="19"/>
        <v>-167.23325819033505</v>
      </c>
      <c r="P126" s="21"/>
      <c r="Q126" s="25">
        <f t="shared" si="16"/>
        <v>63894.423043739422</v>
      </c>
      <c r="R126" s="52">
        <v>0</v>
      </c>
      <c r="S126" s="53">
        <f t="shared" si="20"/>
        <v>0</v>
      </c>
      <c r="T126" s="21">
        <f t="shared" si="21"/>
        <v>63894.423043739422</v>
      </c>
      <c r="U126" s="13"/>
      <c r="V126" s="25">
        <v>0</v>
      </c>
      <c r="W126" s="21">
        <f t="shared" si="17"/>
        <v>63894.423043739422</v>
      </c>
      <c r="X126" s="13"/>
      <c r="Y126" s="21">
        <f t="shared" si="25"/>
        <v>15973.605760934855</v>
      </c>
      <c r="Z126" s="21">
        <f t="shared" si="25"/>
        <v>15973.605760934855</v>
      </c>
      <c r="AA126" s="21">
        <f t="shared" si="25"/>
        <v>15973.605760934855</v>
      </c>
      <c r="AB126" s="3"/>
      <c r="AC126" s="21">
        <f t="shared" si="23"/>
        <v>128.7297106171944</v>
      </c>
      <c r="AD126" s="21">
        <f t="shared" si="25"/>
        <v>15973.605760934855</v>
      </c>
      <c r="AE126" s="21">
        <f t="shared" si="24"/>
        <v>16102.335471552049</v>
      </c>
    </row>
    <row r="127" spans="2:31" x14ac:dyDescent="0.3">
      <c r="B127" s="3">
        <v>59</v>
      </c>
      <c r="C127" s="17">
        <v>7</v>
      </c>
      <c r="D127" s="18" t="s">
        <v>107</v>
      </c>
      <c r="E127" s="20">
        <v>239.48070840653955</v>
      </c>
      <c r="F127" s="19">
        <v>184266.4</v>
      </c>
      <c r="G127" s="19">
        <v>0</v>
      </c>
      <c r="H127" s="19">
        <f t="shared" si="13"/>
        <v>184266.4</v>
      </c>
      <c r="I127" s="12">
        <f t="shared" si="14"/>
        <v>769.44151880155448</v>
      </c>
      <c r="J127" s="16">
        <f t="shared" si="15"/>
        <v>88855.876514154923</v>
      </c>
      <c r="K127" s="21"/>
      <c r="L127" s="21">
        <v>-584.65647970846476</v>
      </c>
      <c r="M127" s="21">
        <v>-44.056944173840748</v>
      </c>
      <c r="N127" s="21">
        <f t="shared" si="18"/>
        <v>-0.31089781224439689</v>
      </c>
      <c r="O127" s="21">
        <f t="shared" si="19"/>
        <v>-629.02432169454994</v>
      </c>
      <c r="P127" s="21"/>
      <c r="Q127" s="25">
        <f t="shared" si="16"/>
        <v>88226.85219246037</v>
      </c>
      <c r="R127" s="52">
        <v>0</v>
      </c>
      <c r="S127" s="53">
        <f t="shared" si="20"/>
        <v>0</v>
      </c>
      <c r="T127" s="21">
        <f t="shared" si="21"/>
        <v>88226.85219246037</v>
      </c>
      <c r="U127" s="13"/>
      <c r="V127" s="25">
        <v>0</v>
      </c>
      <c r="W127" s="21">
        <f t="shared" si="17"/>
        <v>88226.85219246037</v>
      </c>
      <c r="X127" s="13"/>
      <c r="Y127" s="21">
        <f t="shared" si="25"/>
        <v>22056.713048115093</v>
      </c>
      <c r="Z127" s="21">
        <f t="shared" si="25"/>
        <v>22056.713048115093</v>
      </c>
      <c r="AA127" s="21">
        <f t="shared" si="25"/>
        <v>22056.713048115093</v>
      </c>
      <c r="AB127" s="3"/>
      <c r="AC127" s="21">
        <f t="shared" si="23"/>
        <v>178.55284940485933</v>
      </c>
      <c r="AD127" s="21">
        <f t="shared" si="25"/>
        <v>22056.713048115093</v>
      </c>
      <c r="AE127" s="21">
        <f t="shared" si="24"/>
        <v>22235.265897519952</v>
      </c>
    </row>
    <row r="128" spans="2:31" x14ac:dyDescent="0.3">
      <c r="B128" s="3">
        <v>128</v>
      </c>
      <c r="C128" s="17">
        <v>7</v>
      </c>
      <c r="D128" s="18" t="s">
        <v>108</v>
      </c>
      <c r="E128" s="20">
        <v>130.72434272489517</v>
      </c>
      <c r="F128" s="19">
        <v>117552.35</v>
      </c>
      <c r="G128" s="19">
        <v>305.25</v>
      </c>
      <c r="H128" s="19">
        <f t="shared" si="13"/>
        <v>117247.1</v>
      </c>
      <c r="I128" s="12">
        <f t="shared" si="14"/>
        <v>896.90334298901348</v>
      </c>
      <c r="J128" s="16">
        <f t="shared" si="15"/>
        <v>56538.217706770054</v>
      </c>
      <c r="K128" s="21"/>
      <c r="L128" s="21">
        <v>-81.330620441032806</v>
      </c>
      <c r="M128" s="21">
        <v>-21.08944585644349</v>
      </c>
      <c r="N128" s="21">
        <f t="shared" si="18"/>
        <v>-0.19782156096825043</v>
      </c>
      <c r="O128" s="21">
        <f t="shared" si="19"/>
        <v>-102.61788785844455</v>
      </c>
      <c r="P128" s="21"/>
      <c r="Q128" s="25">
        <f t="shared" si="16"/>
        <v>56435.599818911607</v>
      </c>
      <c r="R128" s="52">
        <v>0</v>
      </c>
      <c r="S128" s="53">
        <f t="shared" si="20"/>
        <v>0</v>
      </c>
      <c r="T128" s="21">
        <f t="shared" si="21"/>
        <v>56435.599818911607</v>
      </c>
      <c r="U128" s="13"/>
      <c r="V128" s="25">
        <v>0</v>
      </c>
      <c r="W128" s="21">
        <f t="shared" si="17"/>
        <v>56435.599818911607</v>
      </c>
      <c r="X128" s="13"/>
      <c r="Y128" s="21">
        <f t="shared" si="25"/>
        <v>14108.899954727902</v>
      </c>
      <c r="Z128" s="21">
        <f t="shared" si="25"/>
        <v>14108.899954727902</v>
      </c>
      <c r="AA128" s="21">
        <f t="shared" si="25"/>
        <v>14108.899954727902</v>
      </c>
      <c r="AB128" s="3"/>
      <c r="AC128" s="21">
        <f t="shared" si="23"/>
        <v>113.61161768752463</v>
      </c>
      <c r="AD128" s="21">
        <f t="shared" si="25"/>
        <v>14108.899954727902</v>
      </c>
      <c r="AE128" s="21">
        <f t="shared" si="24"/>
        <v>14222.511572415426</v>
      </c>
    </row>
    <row r="129" spans="2:31" x14ac:dyDescent="0.3">
      <c r="B129" s="3">
        <v>152</v>
      </c>
      <c r="C129" s="17">
        <v>7</v>
      </c>
      <c r="D129" s="18" t="s">
        <v>109</v>
      </c>
      <c r="E129" s="20">
        <v>346.05477418044865</v>
      </c>
      <c r="F129" s="19">
        <v>181493.75</v>
      </c>
      <c r="G129" s="19">
        <v>0</v>
      </c>
      <c r="H129" s="19">
        <f t="shared" si="13"/>
        <v>181493.75</v>
      </c>
      <c r="I129" s="12">
        <f t="shared" si="14"/>
        <v>524.46538392607442</v>
      </c>
      <c r="J129" s="16">
        <f t="shared" si="15"/>
        <v>87518.865284668849</v>
      </c>
      <c r="K129" s="21"/>
      <c r="L129" s="21">
        <v>-209.64358137485397</v>
      </c>
      <c r="M129" s="21">
        <v>-31.603353459584469</v>
      </c>
      <c r="N129" s="21">
        <f t="shared" si="18"/>
        <v>-0.30621974386557449</v>
      </c>
      <c r="O129" s="21">
        <f t="shared" si="19"/>
        <v>-241.553154578304</v>
      </c>
      <c r="P129" s="21"/>
      <c r="Q129" s="25">
        <f t="shared" si="16"/>
        <v>87277.312130090548</v>
      </c>
      <c r="R129" s="52">
        <v>0</v>
      </c>
      <c r="S129" s="53">
        <f t="shared" si="20"/>
        <v>0</v>
      </c>
      <c r="T129" s="21">
        <f t="shared" si="21"/>
        <v>87277.312130090548</v>
      </c>
      <c r="U129" s="13"/>
      <c r="V129" s="25">
        <v>0</v>
      </c>
      <c r="W129" s="21">
        <f t="shared" si="17"/>
        <v>87277.312130090548</v>
      </c>
      <c r="X129" s="13"/>
      <c r="Y129" s="21">
        <f t="shared" si="25"/>
        <v>21819.328032522637</v>
      </c>
      <c r="Z129" s="21">
        <f t="shared" si="25"/>
        <v>21819.328032522637</v>
      </c>
      <c r="AA129" s="21">
        <f t="shared" si="25"/>
        <v>21819.328032522637</v>
      </c>
      <c r="AB129" s="3"/>
      <c r="AC129" s="21">
        <f t="shared" si="23"/>
        <v>175.8661709984739</v>
      </c>
      <c r="AD129" s="21">
        <f t="shared" si="25"/>
        <v>21819.328032522637</v>
      </c>
      <c r="AE129" s="21">
        <f t="shared" si="24"/>
        <v>21995.19420352111</v>
      </c>
    </row>
    <row r="130" spans="2:31" x14ac:dyDescent="0.3">
      <c r="B130" s="3">
        <v>162</v>
      </c>
      <c r="C130" s="17">
        <v>7</v>
      </c>
      <c r="D130" s="18" t="s">
        <v>110</v>
      </c>
      <c r="E130" s="20">
        <v>1228.55</v>
      </c>
      <c r="F130" s="19">
        <v>530581.69999999995</v>
      </c>
      <c r="G130" s="19">
        <v>25872.33</v>
      </c>
      <c r="H130" s="19">
        <f t="shared" si="13"/>
        <v>504709.36999999994</v>
      </c>
      <c r="I130" s="12">
        <f t="shared" si="14"/>
        <v>410.81711774042566</v>
      </c>
      <c r="J130" s="16">
        <f t="shared" si="15"/>
        <v>243378.03015773316</v>
      </c>
      <c r="K130" s="21"/>
      <c r="L130" s="21">
        <v>-422.74076357283047</v>
      </c>
      <c r="M130" s="21">
        <v>-96.153487395582488</v>
      </c>
      <c r="N130" s="21">
        <f t="shared" si="18"/>
        <v>-0.85155535112341585</v>
      </c>
      <c r="O130" s="21">
        <f t="shared" si="19"/>
        <v>-519.74580631953643</v>
      </c>
      <c r="P130" s="21"/>
      <c r="Q130" s="25">
        <f t="shared" si="16"/>
        <v>242858.28435141363</v>
      </c>
      <c r="R130" s="52">
        <v>0</v>
      </c>
      <c r="S130" s="53">
        <f t="shared" si="20"/>
        <v>0</v>
      </c>
      <c r="T130" s="21">
        <f t="shared" si="21"/>
        <v>242858.28435141363</v>
      </c>
      <c r="U130" s="13"/>
      <c r="V130" s="25">
        <v>0</v>
      </c>
      <c r="W130" s="21">
        <f t="shared" si="17"/>
        <v>242858.28435141363</v>
      </c>
      <c r="X130" s="13"/>
      <c r="Y130" s="21">
        <f t="shared" si="25"/>
        <v>60714.571087853408</v>
      </c>
      <c r="Z130" s="21">
        <f t="shared" si="25"/>
        <v>60714.571087853408</v>
      </c>
      <c r="AA130" s="21">
        <f t="shared" si="25"/>
        <v>60714.571087853408</v>
      </c>
      <c r="AB130" s="3"/>
      <c r="AC130" s="21">
        <f t="shared" si="23"/>
        <v>489.05984018156011</v>
      </c>
      <c r="AD130" s="21">
        <f t="shared" si="25"/>
        <v>60714.571087853408</v>
      </c>
      <c r="AE130" s="21">
        <f t="shared" si="24"/>
        <v>61203.630928034967</v>
      </c>
    </row>
    <row r="131" spans="2:31" x14ac:dyDescent="0.3">
      <c r="B131" s="3">
        <v>166</v>
      </c>
      <c r="C131" s="17">
        <v>7</v>
      </c>
      <c r="D131" s="18" t="s">
        <v>111</v>
      </c>
      <c r="E131" s="20">
        <v>836.58679999999993</v>
      </c>
      <c r="F131" s="19">
        <v>504997.16</v>
      </c>
      <c r="G131" s="19">
        <v>66467.06</v>
      </c>
      <c r="H131" s="19">
        <f t="shared" si="13"/>
        <v>438530.1</v>
      </c>
      <c r="I131" s="12">
        <f t="shared" si="14"/>
        <v>524.18959993153135</v>
      </c>
      <c r="J131" s="16">
        <f t="shared" si="15"/>
        <v>211465.44575321386</v>
      </c>
      <c r="K131" s="21"/>
      <c r="L131" s="21">
        <v>-432.28460833718418</v>
      </c>
      <c r="M131" s="21">
        <v>-91.528672162647126</v>
      </c>
      <c r="N131" s="21">
        <f t="shared" si="18"/>
        <v>-0.73989641461121813</v>
      </c>
      <c r="O131" s="21">
        <f t="shared" si="19"/>
        <v>-524.55317691444247</v>
      </c>
      <c r="P131" s="21"/>
      <c r="Q131" s="25">
        <f t="shared" si="16"/>
        <v>210940.89257629943</v>
      </c>
      <c r="R131" s="52">
        <v>0</v>
      </c>
      <c r="S131" s="53">
        <f t="shared" si="20"/>
        <v>0</v>
      </c>
      <c r="T131" s="21">
        <f t="shared" si="21"/>
        <v>210940.89257629943</v>
      </c>
      <c r="U131" s="13"/>
      <c r="V131" s="25">
        <v>0</v>
      </c>
      <c r="W131" s="21">
        <f t="shared" si="17"/>
        <v>210940.89257629943</v>
      </c>
      <c r="X131" s="13"/>
      <c r="Y131" s="21">
        <f t="shared" si="25"/>
        <v>52735.223144074858</v>
      </c>
      <c r="Z131" s="21">
        <f t="shared" si="25"/>
        <v>52735.223144074858</v>
      </c>
      <c r="AA131" s="21">
        <f t="shared" si="25"/>
        <v>52735.223144074858</v>
      </c>
      <c r="AB131" s="3"/>
      <c r="AC131" s="21">
        <f t="shared" si="23"/>
        <v>424.9325916433919</v>
      </c>
      <c r="AD131" s="21">
        <f t="shared" si="25"/>
        <v>52735.223144074858</v>
      </c>
      <c r="AE131" s="21">
        <f t="shared" si="24"/>
        <v>53160.155735718254</v>
      </c>
    </row>
    <row r="132" spans="2:31" x14ac:dyDescent="0.3">
      <c r="B132" s="3">
        <v>192</v>
      </c>
      <c r="C132" s="17">
        <v>7</v>
      </c>
      <c r="D132" s="18" t="s">
        <v>112</v>
      </c>
      <c r="E132" s="20">
        <v>233.99</v>
      </c>
      <c r="F132" s="19">
        <v>166918.9</v>
      </c>
      <c r="G132" s="19">
        <v>18483.46</v>
      </c>
      <c r="H132" s="19">
        <f t="shared" si="13"/>
        <v>148435.44</v>
      </c>
      <c r="I132" s="12">
        <f t="shared" si="14"/>
        <v>634.36659686311384</v>
      </c>
      <c r="J132" s="16">
        <f t="shared" si="15"/>
        <v>71577.678442538905</v>
      </c>
      <c r="K132" s="21"/>
      <c r="L132" s="21">
        <v>-117.19468083382526</v>
      </c>
      <c r="M132" s="21">
        <v>-24.377493732565199</v>
      </c>
      <c r="N132" s="21">
        <f t="shared" si="18"/>
        <v>-0.25044312775163802</v>
      </c>
      <c r="O132" s="21">
        <f t="shared" si="19"/>
        <v>-141.82261769414211</v>
      </c>
      <c r="P132" s="21"/>
      <c r="Q132" s="25">
        <f t="shared" si="16"/>
        <v>71435.855824844766</v>
      </c>
      <c r="R132" s="52">
        <v>0</v>
      </c>
      <c r="S132" s="53">
        <f t="shared" si="20"/>
        <v>0</v>
      </c>
      <c r="T132" s="21">
        <f t="shared" si="21"/>
        <v>71435.855824844766</v>
      </c>
      <c r="U132" s="13"/>
      <c r="V132" s="25">
        <v>0</v>
      </c>
      <c r="W132" s="21">
        <f t="shared" si="17"/>
        <v>71435.855824844766</v>
      </c>
      <c r="X132" s="13"/>
      <c r="Y132" s="21">
        <f t="shared" si="25"/>
        <v>17858.963956211192</v>
      </c>
      <c r="Z132" s="21">
        <f t="shared" si="25"/>
        <v>17858.963956211192</v>
      </c>
      <c r="AA132" s="21">
        <f t="shared" si="25"/>
        <v>17858.963956211192</v>
      </c>
      <c r="AB132" s="3"/>
      <c r="AC132" s="21">
        <f t="shared" si="23"/>
        <v>143.83290043471862</v>
      </c>
      <c r="AD132" s="21">
        <f t="shared" si="25"/>
        <v>17858.963956211192</v>
      </c>
      <c r="AE132" s="21">
        <f t="shared" si="24"/>
        <v>18002.796856645909</v>
      </c>
    </row>
    <row r="133" spans="2:31" x14ac:dyDescent="0.3">
      <c r="B133" s="3">
        <v>205</v>
      </c>
      <c r="C133" s="17">
        <v>7</v>
      </c>
      <c r="D133" s="18" t="s">
        <v>113</v>
      </c>
      <c r="E133" s="20">
        <v>524.57570883633412</v>
      </c>
      <c r="F133" s="19">
        <v>468614.34</v>
      </c>
      <c r="G133" s="19">
        <v>0</v>
      </c>
      <c r="H133" s="19">
        <f t="shared" si="13"/>
        <v>468614.34</v>
      </c>
      <c r="I133" s="12">
        <f t="shared" si="14"/>
        <v>893.32070110437792</v>
      </c>
      <c r="J133" s="16">
        <f t="shared" si="15"/>
        <v>225972.49377967016</v>
      </c>
      <c r="K133" s="21"/>
      <c r="L133" s="21">
        <v>-381.87335435024579</v>
      </c>
      <c r="M133" s="21">
        <v>-100.05338407229283</v>
      </c>
      <c r="N133" s="21">
        <f t="shared" si="18"/>
        <v>-0.79065512265042326</v>
      </c>
      <c r="O133" s="21">
        <f t="shared" si="19"/>
        <v>-482.71739354518905</v>
      </c>
      <c r="P133" s="21"/>
      <c r="Q133" s="25">
        <f t="shared" si="16"/>
        <v>225489.77638612496</v>
      </c>
      <c r="R133" s="52">
        <v>0</v>
      </c>
      <c r="S133" s="53">
        <f t="shared" si="20"/>
        <v>0</v>
      </c>
      <c r="T133" s="21">
        <f t="shared" si="21"/>
        <v>225489.77638612496</v>
      </c>
      <c r="U133" s="13"/>
      <c r="V133" s="25">
        <v>0</v>
      </c>
      <c r="W133" s="21">
        <f t="shared" si="17"/>
        <v>225489.77638612496</v>
      </c>
      <c r="X133" s="13"/>
      <c r="Y133" s="21">
        <f t="shared" si="25"/>
        <v>56372.444096531239</v>
      </c>
      <c r="Z133" s="21">
        <f t="shared" si="25"/>
        <v>56372.444096531239</v>
      </c>
      <c r="AA133" s="21">
        <f t="shared" si="25"/>
        <v>56372.444096531239</v>
      </c>
      <c r="AB133" s="3"/>
      <c r="AC133" s="21">
        <f t="shared" si="23"/>
        <v>454.08400923324911</v>
      </c>
      <c r="AD133" s="21">
        <f t="shared" si="25"/>
        <v>56372.444096531239</v>
      </c>
      <c r="AE133" s="21">
        <f t="shared" si="24"/>
        <v>56826.52810576449</v>
      </c>
    </row>
    <row r="134" spans="2:31" x14ac:dyDescent="0.3">
      <c r="B134" s="3">
        <v>212</v>
      </c>
      <c r="C134" s="17">
        <v>7</v>
      </c>
      <c r="D134" s="18" t="s">
        <v>114</v>
      </c>
      <c r="E134" s="20">
        <v>475.16909844194475</v>
      </c>
      <c r="F134" s="19">
        <v>272134.62</v>
      </c>
      <c r="G134" s="19">
        <v>699</v>
      </c>
      <c r="H134" s="19">
        <f t="shared" si="13"/>
        <v>271435.62</v>
      </c>
      <c r="I134" s="12">
        <f t="shared" si="14"/>
        <v>571.24005094191432</v>
      </c>
      <c r="J134" s="16">
        <f t="shared" si="15"/>
        <v>130890.1130768446</v>
      </c>
      <c r="K134" s="21"/>
      <c r="L134" s="21">
        <v>-212.76919698383426</v>
      </c>
      <c r="M134" s="21">
        <v>-56.628934591935831</v>
      </c>
      <c r="N134" s="21">
        <f t="shared" si="18"/>
        <v>-0.45797139588770092</v>
      </c>
      <c r="O134" s="21">
        <f t="shared" si="19"/>
        <v>-269.85610297165778</v>
      </c>
      <c r="P134" s="21"/>
      <c r="Q134" s="25">
        <f t="shared" si="16"/>
        <v>130620.25697387295</v>
      </c>
      <c r="R134" s="52">
        <v>0</v>
      </c>
      <c r="S134" s="53">
        <f t="shared" si="20"/>
        <v>0</v>
      </c>
      <c r="T134" s="21">
        <f t="shared" si="21"/>
        <v>130620.25697387295</v>
      </c>
      <c r="U134" s="13"/>
      <c r="V134" s="25">
        <v>0</v>
      </c>
      <c r="W134" s="21">
        <f t="shared" si="17"/>
        <v>130620.25697387295</v>
      </c>
      <c r="X134" s="13"/>
      <c r="Y134" s="21">
        <f t="shared" si="25"/>
        <v>32655.064243468238</v>
      </c>
      <c r="Z134" s="21">
        <f t="shared" si="25"/>
        <v>32655.064243468238</v>
      </c>
      <c r="AA134" s="21">
        <f t="shared" si="25"/>
        <v>32655.064243468238</v>
      </c>
      <c r="AB134" s="3"/>
      <c r="AC134" s="21">
        <f t="shared" si="23"/>
        <v>263.01921229792646</v>
      </c>
      <c r="AD134" s="21">
        <f t="shared" si="25"/>
        <v>32655.064243468238</v>
      </c>
      <c r="AE134" s="21">
        <f t="shared" si="24"/>
        <v>32918.083455766166</v>
      </c>
    </row>
    <row r="135" spans="2:31" x14ac:dyDescent="0.3">
      <c r="B135" s="3">
        <v>216</v>
      </c>
      <c r="C135" s="17">
        <v>7</v>
      </c>
      <c r="D135" s="18" t="s">
        <v>115</v>
      </c>
      <c r="E135" s="20">
        <v>929.2004782208769</v>
      </c>
      <c r="F135" s="19">
        <v>361803.18</v>
      </c>
      <c r="G135" s="19">
        <v>475</v>
      </c>
      <c r="H135" s="19">
        <f t="shared" si="13"/>
        <v>361328.18</v>
      </c>
      <c r="I135" s="12">
        <f t="shared" si="14"/>
        <v>388.85922733469579</v>
      </c>
      <c r="J135" s="16">
        <f t="shared" si="15"/>
        <v>174237.58288632295</v>
      </c>
      <c r="K135" s="21"/>
      <c r="L135" s="21">
        <v>-340.79007974997512</v>
      </c>
      <c r="M135" s="21">
        <v>-81.649052306485828</v>
      </c>
      <c r="N135" s="21">
        <f t="shared" si="18"/>
        <v>-0.60963985112993813</v>
      </c>
      <c r="O135" s="21">
        <f t="shared" si="19"/>
        <v>-423.04877190759089</v>
      </c>
      <c r="P135" s="21"/>
      <c r="Q135" s="25">
        <f t="shared" si="16"/>
        <v>173814.53411441535</v>
      </c>
      <c r="R135" s="52">
        <v>0</v>
      </c>
      <c r="S135" s="53">
        <f t="shared" si="20"/>
        <v>0</v>
      </c>
      <c r="T135" s="21">
        <f t="shared" si="21"/>
        <v>173814.53411441535</v>
      </c>
      <c r="U135" s="13"/>
      <c r="V135" s="25">
        <v>0</v>
      </c>
      <c r="W135" s="21">
        <f t="shared" si="17"/>
        <v>173814.53411441535</v>
      </c>
      <c r="X135" s="13"/>
      <c r="Y135" s="21">
        <f t="shared" si="25"/>
        <v>43453.633528603837</v>
      </c>
      <c r="Z135" s="21">
        <f t="shared" si="25"/>
        <v>43453.633528603837</v>
      </c>
      <c r="AA135" s="21">
        <f t="shared" si="25"/>
        <v>43453.633528603837</v>
      </c>
      <c r="AB135" s="3"/>
      <c r="AC135" s="21">
        <f t="shared" si="23"/>
        <v>350.12447255317255</v>
      </c>
      <c r="AD135" s="21">
        <f t="shared" si="25"/>
        <v>43453.633528603837</v>
      </c>
      <c r="AE135" s="21">
        <f t="shared" si="24"/>
        <v>43803.75800115701</v>
      </c>
    </row>
    <row r="136" spans="2:31" x14ac:dyDescent="0.3">
      <c r="B136" s="3">
        <v>229</v>
      </c>
      <c r="C136" s="17">
        <v>7</v>
      </c>
      <c r="D136" s="18" t="s">
        <v>116</v>
      </c>
      <c r="E136" s="20">
        <v>854.67000000000007</v>
      </c>
      <c r="F136" s="19">
        <v>452494.41</v>
      </c>
      <c r="G136" s="19">
        <v>63559.890000000007</v>
      </c>
      <c r="H136" s="19">
        <f t="shared" si="13"/>
        <v>388934.51999999996</v>
      </c>
      <c r="I136" s="12">
        <f t="shared" si="14"/>
        <v>455.06981642037272</v>
      </c>
      <c r="J136" s="16">
        <f t="shared" si="15"/>
        <v>187549.75232170441</v>
      </c>
      <c r="K136" s="21"/>
      <c r="L136" s="21">
        <v>-465.75604315058445</v>
      </c>
      <c r="M136" s="21">
        <v>-89.142520508350572</v>
      </c>
      <c r="N136" s="21">
        <f t="shared" si="18"/>
        <v>-0.65621779865631824</v>
      </c>
      <c r="O136" s="21">
        <f t="shared" si="19"/>
        <v>-555.55478145759139</v>
      </c>
      <c r="P136" s="21"/>
      <c r="Q136" s="25">
        <f t="shared" si="16"/>
        <v>186994.19754024682</v>
      </c>
      <c r="R136" s="52">
        <v>0</v>
      </c>
      <c r="S136" s="53">
        <f t="shared" si="20"/>
        <v>0</v>
      </c>
      <c r="T136" s="21">
        <f t="shared" si="21"/>
        <v>186994.19754024682</v>
      </c>
      <c r="U136" s="13"/>
      <c r="V136" s="25">
        <v>0</v>
      </c>
      <c r="W136" s="21">
        <f t="shared" si="17"/>
        <v>186994.19754024682</v>
      </c>
      <c r="X136" s="13"/>
      <c r="Y136" s="21">
        <f t="shared" si="25"/>
        <v>46748.549385061706</v>
      </c>
      <c r="Z136" s="21">
        <f t="shared" si="25"/>
        <v>46748.549385061706</v>
      </c>
      <c r="AA136" s="21">
        <f t="shared" si="25"/>
        <v>46748.549385061706</v>
      </c>
      <c r="AB136" s="3"/>
      <c r="AC136" s="21">
        <f t="shared" si="23"/>
        <v>376.8748224196666</v>
      </c>
      <c r="AD136" s="21">
        <f t="shared" si="25"/>
        <v>46748.549385061706</v>
      </c>
      <c r="AE136" s="21">
        <f t="shared" si="24"/>
        <v>47125.424207481374</v>
      </c>
    </row>
    <row r="137" spans="2:31" x14ac:dyDescent="0.3">
      <c r="B137" s="3">
        <v>236</v>
      </c>
      <c r="C137" s="17">
        <v>7</v>
      </c>
      <c r="D137" s="18" t="s">
        <v>117</v>
      </c>
      <c r="E137" s="20">
        <v>1136.2899999999997</v>
      </c>
      <c r="F137" s="19">
        <v>683938.6</v>
      </c>
      <c r="G137" s="19">
        <v>123459.02</v>
      </c>
      <c r="H137" s="19">
        <f t="shared" si="13"/>
        <v>560479.57999999996</v>
      </c>
      <c r="I137" s="12">
        <f t="shared" si="14"/>
        <v>493.25399325876327</v>
      </c>
      <c r="J137" s="16">
        <f t="shared" si="15"/>
        <v>270271.21791702346</v>
      </c>
      <c r="K137" s="21"/>
      <c r="L137" s="21">
        <v>-548.83742491219891</v>
      </c>
      <c r="M137" s="21">
        <v>-121.23565983315348</v>
      </c>
      <c r="N137" s="21">
        <f t="shared" si="18"/>
        <v>-0.94565192150960997</v>
      </c>
      <c r="O137" s="21">
        <f t="shared" si="19"/>
        <v>-671.01873666686197</v>
      </c>
      <c r="P137" s="21"/>
      <c r="Q137" s="25">
        <f t="shared" si="16"/>
        <v>269600.19918035658</v>
      </c>
      <c r="R137" s="52">
        <v>0</v>
      </c>
      <c r="S137" s="53">
        <f t="shared" si="20"/>
        <v>0</v>
      </c>
      <c r="T137" s="21">
        <f t="shared" si="21"/>
        <v>269600.19918035658</v>
      </c>
      <c r="U137" s="13"/>
      <c r="V137" s="25">
        <v>0</v>
      </c>
      <c r="W137" s="21">
        <f t="shared" si="17"/>
        <v>269600.19918035658</v>
      </c>
      <c r="X137" s="13"/>
      <c r="Y137" s="21">
        <f t="shared" si="25"/>
        <v>67400.049795089144</v>
      </c>
      <c r="Z137" s="21">
        <f t="shared" si="25"/>
        <v>67400.049795089144</v>
      </c>
      <c r="AA137" s="21">
        <f t="shared" si="25"/>
        <v>67400.049795089144</v>
      </c>
      <c r="AB137" s="3"/>
      <c r="AC137" s="21">
        <f t="shared" si="23"/>
        <v>543.10078257478744</v>
      </c>
      <c r="AD137" s="21">
        <f t="shared" si="25"/>
        <v>67400.049795089144</v>
      </c>
      <c r="AE137" s="21">
        <f t="shared" si="24"/>
        <v>67943.150577663939</v>
      </c>
    </row>
    <row r="138" spans="2:31" x14ac:dyDescent="0.3">
      <c r="B138" s="3">
        <v>238</v>
      </c>
      <c r="C138" s="17">
        <v>7</v>
      </c>
      <c r="D138" s="18" t="s">
        <v>242</v>
      </c>
      <c r="E138" s="20">
        <v>46.657726140452539</v>
      </c>
      <c r="F138" s="19">
        <v>23555.94</v>
      </c>
      <c r="G138" s="19">
        <v>0</v>
      </c>
      <c r="H138" s="19">
        <f t="shared" si="13"/>
        <v>23555.94</v>
      </c>
      <c r="I138" s="12">
        <f t="shared" si="14"/>
        <v>504.86686661690641</v>
      </c>
      <c r="J138" s="16">
        <f t="shared" si="15"/>
        <v>11359.008999008187</v>
      </c>
      <c r="K138" s="21"/>
      <c r="L138" s="21">
        <v>-36.247365886336411</v>
      </c>
      <c r="M138" s="21">
        <v>-13.744724633430451</v>
      </c>
      <c r="N138" s="21">
        <f t="shared" si="18"/>
        <v>-3.9744034785290622E-2</v>
      </c>
      <c r="O138" s="21">
        <f t="shared" si="19"/>
        <v>-50.031834554552155</v>
      </c>
      <c r="P138" s="21"/>
      <c r="Q138" s="25">
        <f t="shared" si="16"/>
        <v>11308.977164453634</v>
      </c>
      <c r="R138" s="52">
        <v>0</v>
      </c>
      <c r="S138" s="53">
        <f t="shared" si="20"/>
        <v>0</v>
      </c>
      <c r="T138" s="21">
        <f t="shared" si="21"/>
        <v>11308.977164453634</v>
      </c>
      <c r="U138" s="13"/>
      <c r="V138" s="25">
        <v>0</v>
      </c>
      <c r="W138" s="21">
        <f t="shared" si="17"/>
        <v>11308.977164453634</v>
      </c>
      <c r="X138" s="13"/>
      <c r="Y138" s="21">
        <f t="shared" si="25"/>
        <v>2827.2442911134085</v>
      </c>
      <c r="Z138" s="21">
        <f t="shared" si="25"/>
        <v>2827.2442911134085</v>
      </c>
      <c r="AA138" s="21">
        <f t="shared" si="25"/>
        <v>2827.2442911134085</v>
      </c>
      <c r="AB138" s="3"/>
      <c r="AC138" s="21">
        <f t="shared" si="23"/>
        <v>22.825540670517807</v>
      </c>
      <c r="AD138" s="21">
        <f t="shared" si="25"/>
        <v>2827.2442911134085</v>
      </c>
      <c r="AE138" s="21">
        <f t="shared" si="24"/>
        <v>2850.0698317839265</v>
      </c>
    </row>
    <row r="139" spans="2:31" x14ac:dyDescent="0.3">
      <c r="B139" s="3">
        <v>239</v>
      </c>
      <c r="C139" s="17">
        <v>7</v>
      </c>
      <c r="D139" s="18" t="s">
        <v>118</v>
      </c>
      <c r="E139" s="20">
        <v>3041.54</v>
      </c>
      <c r="F139" s="19">
        <v>1896919.1</v>
      </c>
      <c r="G139" s="19">
        <v>294548.64</v>
      </c>
      <c r="H139" s="19">
        <f t="shared" si="13"/>
        <v>1602370.46</v>
      </c>
      <c r="I139" s="12">
        <f t="shared" si="14"/>
        <v>526.82866574169668</v>
      </c>
      <c r="J139" s="16">
        <f t="shared" si="15"/>
        <v>772685.80557111662</v>
      </c>
      <c r="K139" s="21"/>
      <c r="L139" s="21">
        <v>-1725.5830775817158</v>
      </c>
      <c r="M139" s="21">
        <v>-365.74079073627945</v>
      </c>
      <c r="N139" s="21">
        <f t="shared" si="18"/>
        <v>-2.7035502425783959</v>
      </c>
      <c r="O139" s="21">
        <f t="shared" si="19"/>
        <v>-2094.0274185605736</v>
      </c>
      <c r="P139" s="21"/>
      <c r="Q139" s="25">
        <f t="shared" si="16"/>
        <v>770591.77815255604</v>
      </c>
      <c r="R139" s="52">
        <v>0</v>
      </c>
      <c r="S139" s="53">
        <f t="shared" si="20"/>
        <v>0</v>
      </c>
      <c r="T139" s="21">
        <f t="shared" si="21"/>
        <v>770591.77815255604</v>
      </c>
      <c r="U139" s="13"/>
      <c r="V139" s="25">
        <v>0</v>
      </c>
      <c r="W139" s="21">
        <f t="shared" si="17"/>
        <v>770591.77815255604</v>
      </c>
      <c r="X139" s="13"/>
      <c r="Y139" s="21">
        <f t="shared" si="25"/>
        <v>192647.94453813901</v>
      </c>
      <c r="Z139" s="21">
        <f t="shared" si="25"/>
        <v>192647.94453813901</v>
      </c>
      <c r="AA139" s="21">
        <f t="shared" si="25"/>
        <v>192647.94453813901</v>
      </c>
      <c r="AB139" s="3"/>
      <c r="AC139" s="21">
        <f t="shared" si="23"/>
        <v>1552.6857388822662</v>
      </c>
      <c r="AD139" s="21">
        <f t="shared" si="25"/>
        <v>192647.94453813901</v>
      </c>
      <c r="AE139" s="21">
        <f t="shared" si="24"/>
        <v>194200.63027702126</v>
      </c>
    </row>
    <row r="140" spans="2:31" x14ac:dyDescent="0.3">
      <c r="B140" s="3">
        <v>249</v>
      </c>
      <c r="C140" s="17">
        <v>7</v>
      </c>
      <c r="D140" s="18" t="s">
        <v>119</v>
      </c>
      <c r="E140" s="20">
        <v>1163.0819162110436</v>
      </c>
      <c r="F140" s="19">
        <v>811899.34</v>
      </c>
      <c r="G140" s="19">
        <v>0</v>
      </c>
      <c r="H140" s="19">
        <f t="shared" si="13"/>
        <v>811899.34</v>
      </c>
      <c r="I140" s="12">
        <f t="shared" si="14"/>
        <v>698.05860505931832</v>
      </c>
      <c r="J140" s="16">
        <f t="shared" si="15"/>
        <v>391509.39887556212</v>
      </c>
      <c r="K140" s="21"/>
      <c r="L140" s="21">
        <v>-680.98689422738971</v>
      </c>
      <c r="M140" s="21">
        <v>-155.95145657868125</v>
      </c>
      <c r="N140" s="21">
        <f t="shared" si="18"/>
        <v>-1.3698521736391969</v>
      </c>
      <c r="O140" s="21">
        <f t="shared" si="19"/>
        <v>-838.30820297971013</v>
      </c>
      <c r="P140" s="21"/>
      <c r="Q140" s="25">
        <f t="shared" si="16"/>
        <v>390671.09067258239</v>
      </c>
      <c r="R140" s="52">
        <v>0</v>
      </c>
      <c r="S140" s="53">
        <f t="shared" si="20"/>
        <v>0</v>
      </c>
      <c r="T140" s="21">
        <f t="shared" si="21"/>
        <v>390671.09067258239</v>
      </c>
      <c r="U140" s="13"/>
      <c r="V140" s="25">
        <v>0</v>
      </c>
      <c r="W140" s="21">
        <f t="shared" si="17"/>
        <v>390671.09067258239</v>
      </c>
      <c r="X140" s="13"/>
      <c r="Y140" s="21">
        <f t="shared" si="25"/>
        <v>97667.772668145597</v>
      </c>
      <c r="Z140" s="21">
        <f t="shared" si="25"/>
        <v>97667.772668145597</v>
      </c>
      <c r="AA140" s="21">
        <f t="shared" si="25"/>
        <v>97667.772668145597</v>
      </c>
      <c r="AB140" s="3"/>
      <c r="AC140" s="21">
        <f t="shared" si="23"/>
        <v>786.72476689686619</v>
      </c>
      <c r="AD140" s="21">
        <f t="shared" si="25"/>
        <v>97667.772668145597</v>
      </c>
      <c r="AE140" s="21">
        <f t="shared" si="24"/>
        <v>98454.49743504246</v>
      </c>
    </row>
    <row r="141" spans="2:31" x14ac:dyDescent="0.3">
      <c r="B141" s="3">
        <v>271</v>
      </c>
      <c r="C141" s="17">
        <v>7</v>
      </c>
      <c r="D141" s="18" t="s">
        <v>120</v>
      </c>
      <c r="E141" s="20">
        <v>841.90000000000009</v>
      </c>
      <c r="F141" s="19">
        <v>928558.99</v>
      </c>
      <c r="G141" s="19">
        <v>186887.22999999998</v>
      </c>
      <c r="H141" s="19">
        <f t="shared" si="13"/>
        <v>741671.76</v>
      </c>
      <c r="I141" s="12">
        <f t="shared" si="14"/>
        <v>880.94994654947141</v>
      </c>
      <c r="J141" s="16">
        <f t="shared" si="15"/>
        <v>357644.66186236852</v>
      </c>
      <c r="K141" s="21"/>
      <c r="L141" s="21">
        <v>-2477.959048552817</v>
      </c>
      <c r="M141" s="21">
        <v>-221.51085962256184</v>
      </c>
      <c r="N141" s="21">
        <f t="shared" si="18"/>
        <v>-1.2513628506740857</v>
      </c>
      <c r="O141" s="21">
        <f t="shared" si="19"/>
        <v>-2700.7212710260528</v>
      </c>
      <c r="P141" s="21"/>
      <c r="Q141" s="25">
        <f t="shared" si="16"/>
        <v>354943.94059134246</v>
      </c>
      <c r="R141" s="52">
        <v>0</v>
      </c>
      <c r="S141" s="53">
        <f t="shared" si="20"/>
        <v>0</v>
      </c>
      <c r="T141" s="21">
        <f t="shared" si="21"/>
        <v>354943.94059134246</v>
      </c>
      <c r="U141" s="13"/>
      <c r="V141" s="25">
        <v>0</v>
      </c>
      <c r="W141" s="21">
        <f t="shared" si="17"/>
        <v>354943.94059134246</v>
      </c>
      <c r="X141" s="13"/>
      <c r="Y141" s="21">
        <f t="shared" si="25"/>
        <v>88735.985147835614</v>
      </c>
      <c r="Z141" s="21">
        <f t="shared" si="25"/>
        <v>88735.985147835614</v>
      </c>
      <c r="AA141" s="21">
        <f t="shared" si="25"/>
        <v>88735.985147835614</v>
      </c>
      <c r="AB141" s="3"/>
      <c r="AC141" s="21">
        <f t="shared" si="23"/>
        <v>718.67473435806517</v>
      </c>
      <c r="AD141" s="21">
        <f t="shared" si="25"/>
        <v>88735.985147835614</v>
      </c>
      <c r="AE141" s="21">
        <f t="shared" si="24"/>
        <v>89454.659882193679</v>
      </c>
    </row>
    <row r="142" spans="2:31" x14ac:dyDescent="0.3">
      <c r="B142" s="3">
        <v>275</v>
      </c>
      <c r="C142" s="17">
        <v>7</v>
      </c>
      <c r="D142" s="18" t="s">
        <v>121</v>
      </c>
      <c r="E142" s="20">
        <v>692.28</v>
      </c>
      <c r="F142" s="19">
        <v>469715.12</v>
      </c>
      <c r="G142" s="19">
        <v>81956.409999999989</v>
      </c>
      <c r="H142" s="19">
        <f t="shared" si="13"/>
        <v>387758.71</v>
      </c>
      <c r="I142" s="12">
        <f t="shared" si="14"/>
        <v>560.11831917721156</v>
      </c>
      <c r="J142" s="16">
        <f t="shared" si="15"/>
        <v>186982.76003138939</v>
      </c>
      <c r="K142" s="21"/>
      <c r="L142" s="21">
        <v>342.12253904508543</v>
      </c>
      <c r="M142" s="21">
        <v>-66.269560138956876</v>
      </c>
      <c r="N142" s="21">
        <f t="shared" si="18"/>
        <v>-0.65423394942165003</v>
      </c>
      <c r="O142" s="21">
        <f t="shared" si="19"/>
        <v>275.19874495670689</v>
      </c>
      <c r="P142" s="21"/>
      <c r="Q142" s="25">
        <f t="shared" si="16"/>
        <v>187257.95877634609</v>
      </c>
      <c r="R142" s="52">
        <v>0</v>
      </c>
      <c r="S142" s="53">
        <f t="shared" si="20"/>
        <v>0</v>
      </c>
      <c r="T142" s="21">
        <f t="shared" si="21"/>
        <v>187257.95877634609</v>
      </c>
      <c r="U142" s="13"/>
      <c r="V142" s="25">
        <v>0</v>
      </c>
      <c r="W142" s="21">
        <f t="shared" si="17"/>
        <v>187257.95877634609</v>
      </c>
      <c r="X142" s="13"/>
      <c r="Y142" s="21">
        <f t="shared" si="25"/>
        <v>46814.489694086522</v>
      </c>
      <c r="Z142" s="21">
        <f t="shared" si="25"/>
        <v>46814.489694086522</v>
      </c>
      <c r="AA142" s="21">
        <f t="shared" si="25"/>
        <v>46814.489694086522</v>
      </c>
      <c r="AB142" s="3"/>
      <c r="AC142" s="21">
        <f t="shared" si="23"/>
        <v>375.73547077520658</v>
      </c>
      <c r="AD142" s="21">
        <f t="shared" si="25"/>
        <v>46814.489694086522</v>
      </c>
      <c r="AE142" s="21">
        <f t="shared" si="24"/>
        <v>47190.225164861731</v>
      </c>
    </row>
    <row r="143" spans="2:31" x14ac:dyDescent="0.3">
      <c r="B143" s="3">
        <v>282</v>
      </c>
      <c r="C143" s="17">
        <v>7</v>
      </c>
      <c r="D143" s="18" t="s">
        <v>122</v>
      </c>
      <c r="E143" s="20">
        <v>125.62564520141217</v>
      </c>
      <c r="F143" s="19">
        <v>65689.240000000005</v>
      </c>
      <c r="G143" s="19">
        <v>0</v>
      </c>
      <c r="H143" s="19">
        <f t="shared" si="13"/>
        <v>65689.240000000005</v>
      </c>
      <c r="I143" s="12">
        <f t="shared" si="14"/>
        <v>522.89673732367498</v>
      </c>
      <c r="J143" s="16">
        <f t="shared" si="15"/>
        <v>31676.284975170114</v>
      </c>
      <c r="K143" s="21"/>
      <c r="L143" s="21">
        <v>-55.380624943347357</v>
      </c>
      <c r="M143" s="21">
        <v>-12.987007990828715</v>
      </c>
      <c r="N143" s="21">
        <f t="shared" si="18"/>
        <v>-0.11083214847632084</v>
      </c>
      <c r="O143" s="21">
        <f t="shared" si="19"/>
        <v>-68.478465082652392</v>
      </c>
      <c r="P143" s="21"/>
      <c r="Q143" s="25">
        <f t="shared" si="16"/>
        <v>31607.806510087463</v>
      </c>
      <c r="R143" s="52">
        <v>0</v>
      </c>
      <c r="S143" s="53">
        <f t="shared" si="20"/>
        <v>0</v>
      </c>
      <c r="T143" s="21">
        <f t="shared" si="21"/>
        <v>31607.806510087463</v>
      </c>
      <c r="U143" s="13"/>
      <c r="V143" s="25">
        <v>0</v>
      </c>
      <c r="W143" s="21">
        <f t="shared" si="17"/>
        <v>31607.806510087463</v>
      </c>
      <c r="X143" s="13"/>
      <c r="Y143" s="21">
        <f t="shared" si="25"/>
        <v>7901.9516275218657</v>
      </c>
      <c r="Z143" s="21">
        <f t="shared" si="25"/>
        <v>7901.9516275218657</v>
      </c>
      <c r="AA143" s="21">
        <f t="shared" si="25"/>
        <v>7901.9516275218657</v>
      </c>
      <c r="AB143" s="3"/>
      <c r="AC143" s="21">
        <f t="shared" si="23"/>
        <v>63.652412904575463</v>
      </c>
      <c r="AD143" s="21">
        <f t="shared" si="25"/>
        <v>7901.9516275218657</v>
      </c>
      <c r="AE143" s="21">
        <f t="shared" si="24"/>
        <v>7965.6040404264413</v>
      </c>
    </row>
    <row r="144" spans="2:31" x14ac:dyDescent="0.3">
      <c r="B144" s="3">
        <v>287</v>
      </c>
      <c r="C144" s="17">
        <v>7</v>
      </c>
      <c r="D144" s="18" t="s">
        <v>123</v>
      </c>
      <c r="E144" s="20">
        <v>152.73047186443509</v>
      </c>
      <c r="F144" s="19">
        <v>115146.34</v>
      </c>
      <c r="G144" s="19">
        <v>102</v>
      </c>
      <c r="H144" s="19">
        <f t="shared" si="13"/>
        <v>115044.34</v>
      </c>
      <c r="I144" s="12">
        <f t="shared" si="14"/>
        <v>753.2507337639496</v>
      </c>
      <c r="J144" s="16">
        <f t="shared" si="15"/>
        <v>55476.015533447513</v>
      </c>
      <c r="K144" s="21"/>
      <c r="L144" s="21">
        <v>-109.32293239551655</v>
      </c>
      <c r="M144" s="21">
        <v>-22.989240121314651</v>
      </c>
      <c r="N144" s="21">
        <f t="shared" si="18"/>
        <v>-0.19410502195245877</v>
      </c>
      <c r="O144" s="21">
        <f t="shared" si="19"/>
        <v>-132.50627753878365</v>
      </c>
      <c r="P144" s="21"/>
      <c r="Q144" s="25">
        <f t="shared" si="16"/>
        <v>55343.509255908728</v>
      </c>
      <c r="R144" s="52">
        <v>0</v>
      </c>
      <c r="S144" s="53">
        <f t="shared" si="20"/>
        <v>0</v>
      </c>
      <c r="T144" s="21">
        <f t="shared" si="21"/>
        <v>55343.509255908728</v>
      </c>
      <c r="U144" s="13"/>
      <c r="V144" s="25">
        <v>0</v>
      </c>
      <c r="W144" s="21">
        <f t="shared" si="17"/>
        <v>55343.509255908728</v>
      </c>
      <c r="X144" s="13"/>
      <c r="Y144" s="21">
        <f t="shared" si="25"/>
        <v>13835.877313977182</v>
      </c>
      <c r="Z144" s="21">
        <f t="shared" si="25"/>
        <v>13835.877313977182</v>
      </c>
      <c r="AA144" s="21">
        <f t="shared" si="25"/>
        <v>13835.877313977182</v>
      </c>
      <c r="AB144" s="3"/>
      <c r="AC144" s="21">
        <f t="shared" si="23"/>
        <v>111.477158694702</v>
      </c>
      <c r="AD144" s="21">
        <f t="shared" si="25"/>
        <v>13835.877313977182</v>
      </c>
      <c r="AE144" s="21">
        <f t="shared" si="24"/>
        <v>13947.354472671885</v>
      </c>
    </row>
    <row r="145" spans="2:31" x14ac:dyDescent="0.3">
      <c r="B145" s="3">
        <v>290</v>
      </c>
      <c r="C145" s="17">
        <v>7</v>
      </c>
      <c r="D145" s="18" t="s">
        <v>124</v>
      </c>
      <c r="E145" s="20">
        <v>320.95069482223562</v>
      </c>
      <c r="F145" s="19">
        <v>241596.62</v>
      </c>
      <c r="G145" s="19">
        <v>19503.5</v>
      </c>
      <c r="H145" s="19">
        <f t="shared" si="13"/>
        <v>222093.12</v>
      </c>
      <c r="I145" s="12">
        <f t="shared" si="14"/>
        <v>691.98516651602927</v>
      </c>
      <c r="J145" s="16">
        <f t="shared" si="15"/>
        <v>107096.45841761379</v>
      </c>
      <c r="K145" s="21"/>
      <c r="L145" s="21">
        <v>-126.13568676013529</v>
      </c>
      <c r="M145" s="21">
        <v>-36.242555734657799</v>
      </c>
      <c r="N145" s="21">
        <f t="shared" si="18"/>
        <v>-0.37471978137377349</v>
      </c>
      <c r="O145" s="21">
        <f t="shared" si="19"/>
        <v>-162.75296227616687</v>
      </c>
      <c r="P145" s="21"/>
      <c r="Q145" s="25">
        <f t="shared" si="16"/>
        <v>106933.70545533762</v>
      </c>
      <c r="R145" s="52">
        <v>0</v>
      </c>
      <c r="S145" s="53">
        <f t="shared" si="20"/>
        <v>0</v>
      </c>
      <c r="T145" s="21">
        <f t="shared" si="21"/>
        <v>106933.70545533762</v>
      </c>
      <c r="U145" s="13"/>
      <c r="V145" s="25">
        <v>0</v>
      </c>
      <c r="W145" s="21">
        <f t="shared" si="17"/>
        <v>106933.70545533762</v>
      </c>
      <c r="X145" s="13"/>
      <c r="Y145" s="21">
        <f t="shared" si="25"/>
        <v>26733.426363834405</v>
      </c>
      <c r="Z145" s="21">
        <f t="shared" si="25"/>
        <v>26733.426363834405</v>
      </c>
      <c r="AA145" s="21">
        <f t="shared" si="25"/>
        <v>26733.426363834405</v>
      </c>
      <c r="AB145" s="3"/>
      <c r="AC145" s="21">
        <f t="shared" si="23"/>
        <v>215.20667581944053</v>
      </c>
      <c r="AD145" s="21">
        <f t="shared" si="25"/>
        <v>26733.426363834405</v>
      </c>
      <c r="AE145" s="21">
        <f t="shared" si="24"/>
        <v>26948.633039653847</v>
      </c>
    </row>
    <row r="146" spans="2:31" x14ac:dyDescent="0.3">
      <c r="B146" s="3">
        <v>294</v>
      </c>
      <c r="C146" s="17">
        <v>7</v>
      </c>
      <c r="D146" s="18" t="s">
        <v>125</v>
      </c>
      <c r="E146" s="20">
        <v>1096.2002031679949</v>
      </c>
      <c r="F146" s="19">
        <v>656278.9</v>
      </c>
      <c r="G146" s="19">
        <v>746</v>
      </c>
      <c r="H146" s="19">
        <f t="shared" si="13"/>
        <v>655532.9</v>
      </c>
      <c r="I146" s="12">
        <f t="shared" si="14"/>
        <v>598.00472405088419</v>
      </c>
      <c r="J146" s="16">
        <f t="shared" si="15"/>
        <v>316107.27953314257</v>
      </c>
      <c r="K146" s="21"/>
      <c r="L146" s="21">
        <v>582.04817734385142</v>
      </c>
      <c r="M146" s="21">
        <v>-165.0798607377219</v>
      </c>
      <c r="N146" s="21">
        <f t="shared" si="18"/>
        <v>-1.1060277102294556</v>
      </c>
      <c r="O146" s="21">
        <f t="shared" si="19"/>
        <v>415.86228889590006</v>
      </c>
      <c r="P146" s="21"/>
      <c r="Q146" s="25">
        <f t="shared" si="16"/>
        <v>316523.14182203845</v>
      </c>
      <c r="R146" s="52">
        <v>0</v>
      </c>
      <c r="S146" s="53">
        <f t="shared" si="20"/>
        <v>0</v>
      </c>
      <c r="T146" s="21">
        <f t="shared" si="21"/>
        <v>316523.14182203845</v>
      </c>
      <c r="U146" s="13"/>
      <c r="V146" s="25">
        <v>0</v>
      </c>
      <c r="W146" s="21">
        <f t="shared" si="17"/>
        <v>316523.14182203845</v>
      </c>
      <c r="X146" s="13"/>
      <c r="Y146" s="21">
        <f t="shared" si="25"/>
        <v>79130.785455509613</v>
      </c>
      <c r="Z146" s="21">
        <f t="shared" si="25"/>
        <v>79130.785455509613</v>
      </c>
      <c r="AA146" s="21">
        <f t="shared" si="25"/>
        <v>79130.785455509613</v>
      </c>
      <c r="AB146" s="3"/>
      <c r="AC146" s="21">
        <f t="shared" si="23"/>
        <v>635.20678307944763</v>
      </c>
      <c r="AD146" s="21">
        <f t="shared" si="25"/>
        <v>79130.785455509613</v>
      </c>
      <c r="AE146" s="21">
        <f t="shared" si="24"/>
        <v>79765.992238589068</v>
      </c>
    </row>
    <row r="147" spans="2:31" x14ac:dyDescent="0.3">
      <c r="B147" s="3">
        <v>296</v>
      </c>
      <c r="C147" s="17">
        <v>7</v>
      </c>
      <c r="D147" s="18" t="s">
        <v>126</v>
      </c>
      <c r="E147" s="20">
        <v>801.5</v>
      </c>
      <c r="F147" s="19">
        <v>899174.32</v>
      </c>
      <c r="G147" s="19">
        <v>122809.44</v>
      </c>
      <c r="H147" s="19">
        <f t="shared" si="13"/>
        <v>776364.87999999989</v>
      </c>
      <c r="I147" s="12">
        <f t="shared" si="14"/>
        <v>968.63990018714901</v>
      </c>
      <c r="J147" s="16">
        <f t="shared" si="15"/>
        <v>374374.17731722491</v>
      </c>
      <c r="K147" s="21"/>
      <c r="L147" s="21">
        <v>-2532.8171065522183</v>
      </c>
      <c r="M147" s="21">
        <v>-184.55792623091838</v>
      </c>
      <c r="N147" s="21">
        <f t="shared" si="18"/>
        <v>-1.3098977496460755</v>
      </c>
      <c r="O147" s="21">
        <f t="shared" si="19"/>
        <v>-2718.6849305327828</v>
      </c>
      <c r="P147" s="21"/>
      <c r="Q147" s="25">
        <f t="shared" si="16"/>
        <v>371655.49238669215</v>
      </c>
      <c r="R147" s="52">
        <v>0</v>
      </c>
      <c r="S147" s="53">
        <f t="shared" si="20"/>
        <v>0</v>
      </c>
      <c r="T147" s="21">
        <f t="shared" si="21"/>
        <v>371655.49238669215</v>
      </c>
      <c r="U147" s="13"/>
      <c r="V147" s="25">
        <v>0</v>
      </c>
      <c r="W147" s="21">
        <f t="shared" si="17"/>
        <v>371655.49238669215</v>
      </c>
      <c r="X147" s="13"/>
      <c r="Y147" s="21">
        <f t="shared" si="25"/>
        <v>92913.873096673036</v>
      </c>
      <c r="Z147" s="21">
        <f t="shared" si="25"/>
        <v>92913.873096673036</v>
      </c>
      <c r="AA147" s="21">
        <f t="shared" si="25"/>
        <v>92913.873096673036</v>
      </c>
      <c r="AB147" s="3"/>
      <c r="AC147" s="21">
        <f t="shared" si="23"/>
        <v>752.29212434747558</v>
      </c>
      <c r="AD147" s="21">
        <f t="shared" si="25"/>
        <v>92913.873096673036</v>
      </c>
      <c r="AE147" s="21">
        <f t="shared" si="24"/>
        <v>93666.165221020507</v>
      </c>
    </row>
    <row r="148" spans="2:31" x14ac:dyDescent="0.3">
      <c r="B148" s="3">
        <v>301</v>
      </c>
      <c r="C148" s="17">
        <v>7</v>
      </c>
      <c r="D148" s="18" t="s">
        <v>127</v>
      </c>
      <c r="E148" s="20">
        <v>622.0088866393462</v>
      </c>
      <c r="F148" s="19">
        <v>491037.6</v>
      </c>
      <c r="G148" s="19">
        <v>37594.660000000003</v>
      </c>
      <c r="H148" s="19">
        <f t="shared" si="13"/>
        <v>453442.93999999994</v>
      </c>
      <c r="I148" s="12">
        <f t="shared" si="14"/>
        <v>728.99752678761274</v>
      </c>
      <c r="J148" s="16">
        <f t="shared" si="15"/>
        <v>218656.62911336712</v>
      </c>
      <c r="K148" s="21"/>
      <c r="L148" s="21">
        <v>-287.11865957344708</v>
      </c>
      <c r="M148" s="21">
        <v>-55.579421975533478</v>
      </c>
      <c r="N148" s="21">
        <f t="shared" si="18"/>
        <v>-0.76505764492966311</v>
      </c>
      <c r="O148" s="21">
        <f t="shared" si="19"/>
        <v>-343.46313919391019</v>
      </c>
      <c r="P148" s="21"/>
      <c r="Q148" s="25">
        <f t="shared" si="16"/>
        <v>218313.1659741732</v>
      </c>
      <c r="R148" s="52">
        <v>0</v>
      </c>
      <c r="S148" s="53">
        <f t="shared" si="20"/>
        <v>0</v>
      </c>
      <c r="T148" s="21">
        <f t="shared" si="21"/>
        <v>218313.1659741732</v>
      </c>
      <c r="U148" s="13"/>
      <c r="V148" s="25">
        <v>0</v>
      </c>
      <c r="W148" s="21">
        <f t="shared" si="17"/>
        <v>218313.1659741732</v>
      </c>
      <c r="X148" s="13"/>
      <c r="Y148" s="21">
        <f t="shared" si="25"/>
        <v>54578.2914935433</v>
      </c>
      <c r="Z148" s="21">
        <f t="shared" si="25"/>
        <v>54578.2914935433</v>
      </c>
      <c r="AA148" s="21">
        <f t="shared" si="25"/>
        <v>54578.2914935433</v>
      </c>
      <c r="AB148" s="3"/>
      <c r="AC148" s="21">
        <f t="shared" si="23"/>
        <v>439.38302902491534</v>
      </c>
      <c r="AD148" s="21">
        <f t="shared" si="25"/>
        <v>54578.2914935433</v>
      </c>
      <c r="AE148" s="21">
        <f t="shared" si="24"/>
        <v>55017.674522568217</v>
      </c>
    </row>
    <row r="149" spans="2:31" x14ac:dyDescent="0.3">
      <c r="B149" s="3">
        <v>321</v>
      </c>
      <c r="C149" s="17">
        <v>7</v>
      </c>
      <c r="D149" s="18" t="s">
        <v>128</v>
      </c>
      <c r="E149" s="20">
        <v>735.59</v>
      </c>
      <c r="F149" s="19">
        <v>453466.55</v>
      </c>
      <c r="G149" s="19">
        <v>20867.23</v>
      </c>
      <c r="H149" s="19">
        <f t="shared" si="13"/>
        <v>432599.32</v>
      </c>
      <c r="I149" s="12">
        <f t="shared" si="14"/>
        <v>588.09842439402382</v>
      </c>
      <c r="J149" s="16">
        <f t="shared" si="15"/>
        <v>208605.53936055291</v>
      </c>
      <c r="K149" s="21"/>
      <c r="L149" s="21">
        <v>-1154.8373566318623</v>
      </c>
      <c r="M149" s="21">
        <v>-89.578296009320184</v>
      </c>
      <c r="N149" s="21">
        <f t="shared" si="18"/>
        <v>-0.72988988858746762</v>
      </c>
      <c r="O149" s="21">
        <f t="shared" si="19"/>
        <v>-1245.14554252977</v>
      </c>
      <c r="P149" s="21"/>
      <c r="Q149" s="25">
        <f t="shared" si="16"/>
        <v>207360.39381802315</v>
      </c>
      <c r="R149" s="52">
        <v>0</v>
      </c>
      <c r="S149" s="53">
        <f t="shared" si="20"/>
        <v>0</v>
      </c>
      <c r="T149" s="21">
        <f t="shared" si="21"/>
        <v>207360.39381802315</v>
      </c>
      <c r="U149" s="13"/>
      <c r="V149" s="25">
        <v>0</v>
      </c>
      <c r="W149" s="21">
        <f t="shared" si="17"/>
        <v>207360.39381802315</v>
      </c>
      <c r="X149" s="13"/>
      <c r="Y149" s="21">
        <f t="shared" si="25"/>
        <v>51840.098454505787</v>
      </c>
      <c r="Z149" s="21">
        <f t="shared" si="25"/>
        <v>51840.098454505787</v>
      </c>
      <c r="AA149" s="21">
        <f t="shared" si="25"/>
        <v>51840.098454505787</v>
      </c>
      <c r="AB149" s="3"/>
      <c r="AC149" s="21">
        <f t="shared" si="23"/>
        <v>419.18570741385605</v>
      </c>
      <c r="AD149" s="21">
        <f t="shared" si="25"/>
        <v>51840.098454505787</v>
      </c>
      <c r="AE149" s="21">
        <f t="shared" si="24"/>
        <v>52259.284161919641</v>
      </c>
    </row>
    <row r="150" spans="2:31" x14ac:dyDescent="0.3">
      <c r="B150" s="3">
        <v>325</v>
      </c>
      <c r="C150" s="17">
        <v>7</v>
      </c>
      <c r="D150" s="18" t="s">
        <v>129</v>
      </c>
      <c r="E150" s="20">
        <v>385.2456057985475</v>
      </c>
      <c r="F150" s="19">
        <v>321114.27</v>
      </c>
      <c r="G150" s="19">
        <v>420</v>
      </c>
      <c r="H150" s="19">
        <f t="shared" si="13"/>
        <v>320694.27</v>
      </c>
      <c r="I150" s="12">
        <f t="shared" si="14"/>
        <v>832.44108478604517</v>
      </c>
      <c r="J150" s="16">
        <f t="shared" si="15"/>
        <v>154643.33407456303</v>
      </c>
      <c r="K150" s="21"/>
      <c r="L150" s="21">
        <v>-160.76110809664533</v>
      </c>
      <c r="M150" s="21">
        <v>-42.143962141184602</v>
      </c>
      <c r="N150" s="21">
        <f t="shared" si="18"/>
        <v>-0.54108153706977458</v>
      </c>
      <c r="O150" s="21">
        <f t="shared" si="19"/>
        <v>-203.4461517748997</v>
      </c>
      <c r="P150" s="21"/>
      <c r="Q150" s="25">
        <f t="shared" si="16"/>
        <v>154439.88792278813</v>
      </c>
      <c r="R150" s="52">
        <v>0</v>
      </c>
      <c r="S150" s="53">
        <f t="shared" si="20"/>
        <v>0</v>
      </c>
      <c r="T150" s="21">
        <f t="shared" si="21"/>
        <v>154439.88792278813</v>
      </c>
      <c r="U150" s="13"/>
      <c r="V150" s="25">
        <v>0</v>
      </c>
      <c r="W150" s="21">
        <f t="shared" si="17"/>
        <v>154439.88792278813</v>
      </c>
      <c r="X150" s="13"/>
      <c r="Y150" s="21">
        <f t="shared" si="25"/>
        <v>38609.971980697032</v>
      </c>
      <c r="Z150" s="21">
        <f t="shared" si="25"/>
        <v>38609.971980697032</v>
      </c>
      <c r="AA150" s="21">
        <f t="shared" si="25"/>
        <v>38609.971980697032</v>
      </c>
      <c r="AB150" s="3"/>
      <c r="AC150" s="21">
        <f t="shared" si="23"/>
        <v>310.75049871442275</v>
      </c>
      <c r="AD150" s="21">
        <f t="shared" si="25"/>
        <v>38609.971980697032</v>
      </c>
      <c r="AE150" s="21">
        <f t="shared" si="24"/>
        <v>38920.722479411452</v>
      </c>
    </row>
    <row r="151" spans="2:31" x14ac:dyDescent="0.3">
      <c r="B151" s="3">
        <v>346</v>
      </c>
      <c r="C151" s="17">
        <v>7</v>
      </c>
      <c r="D151" s="18" t="s">
        <v>130</v>
      </c>
      <c r="E151" s="20">
        <v>227.74</v>
      </c>
      <c r="F151" s="19">
        <v>184009.64</v>
      </c>
      <c r="G151" s="19">
        <v>17890.460000000003</v>
      </c>
      <c r="H151" s="19">
        <f t="shared" si="13"/>
        <v>166119.18000000002</v>
      </c>
      <c r="I151" s="12">
        <f t="shared" si="14"/>
        <v>729.42469482743491</v>
      </c>
      <c r="J151" s="16">
        <f t="shared" si="15"/>
        <v>80105.029157310695</v>
      </c>
      <c r="K151" s="21"/>
      <c r="L151" s="21">
        <v>-123.62061107169575</v>
      </c>
      <c r="M151" s="21">
        <v>-23.966766311554238</v>
      </c>
      <c r="N151" s="21">
        <f t="shared" si="18"/>
        <v>-0.28027947381526513</v>
      </c>
      <c r="O151" s="21">
        <f t="shared" si="19"/>
        <v>-147.86765685706524</v>
      </c>
      <c r="P151" s="21"/>
      <c r="Q151" s="25">
        <f t="shared" si="16"/>
        <v>79957.161500453629</v>
      </c>
      <c r="R151" s="52">
        <v>0</v>
      </c>
      <c r="S151" s="53">
        <f t="shared" si="20"/>
        <v>0</v>
      </c>
      <c r="T151" s="21">
        <f t="shared" si="21"/>
        <v>79957.161500453629</v>
      </c>
      <c r="U151" s="13"/>
      <c r="V151" s="25">
        <v>0</v>
      </c>
      <c r="W151" s="21">
        <f t="shared" si="17"/>
        <v>79957.161500453629</v>
      </c>
      <c r="X151" s="13"/>
      <c r="Y151" s="21">
        <f t="shared" si="25"/>
        <v>19989.290375113407</v>
      </c>
      <c r="Z151" s="21">
        <f t="shared" si="25"/>
        <v>19989.290375113407</v>
      </c>
      <c r="AA151" s="21">
        <f t="shared" si="25"/>
        <v>19989.290375113407</v>
      </c>
      <c r="AB151" s="3"/>
      <c r="AC151" s="21">
        <f t="shared" si="23"/>
        <v>160.96832048489972</v>
      </c>
      <c r="AD151" s="21">
        <f t="shared" si="25"/>
        <v>19989.290375113407</v>
      </c>
      <c r="AE151" s="21">
        <f t="shared" si="24"/>
        <v>20150.258695598306</v>
      </c>
    </row>
    <row r="152" spans="2:31" x14ac:dyDescent="0.3">
      <c r="B152" s="3">
        <v>358</v>
      </c>
      <c r="C152" s="17">
        <v>7</v>
      </c>
      <c r="D152" s="18" t="s">
        <v>131</v>
      </c>
      <c r="E152" s="20">
        <v>329.13</v>
      </c>
      <c r="F152" s="19">
        <v>252248.3</v>
      </c>
      <c r="G152" s="19">
        <v>25760.270000000004</v>
      </c>
      <c r="H152" s="19">
        <f t="shared" ref="H152:H215" si="26">F152-G152</f>
        <v>226488.02999999997</v>
      </c>
      <c r="I152" s="12">
        <f t="shared" ref="I152:I215" si="27">IFERROR(H152/E152,"n.a.")</f>
        <v>688.14155500865911</v>
      </c>
      <c r="J152" s="16">
        <f t="shared" ref="J152:J215" si="28">H152*(E$16/H$22)</f>
        <v>109215.74647149026</v>
      </c>
      <c r="K152" s="21"/>
      <c r="L152" s="21">
        <v>-226.9750442388904</v>
      </c>
      <c r="M152" s="21">
        <v>-50.611223284868174</v>
      </c>
      <c r="N152" s="21">
        <f t="shared" si="18"/>
        <v>-0.38213495800940006</v>
      </c>
      <c r="O152" s="21">
        <f t="shared" si="19"/>
        <v>-277.96840248176795</v>
      </c>
      <c r="P152" s="21"/>
      <c r="Q152" s="25">
        <f t="shared" ref="Q152:Q215" si="29">J152+O152</f>
        <v>108937.77806900849</v>
      </c>
      <c r="R152" s="52">
        <v>0</v>
      </c>
      <c r="S152" s="53">
        <f t="shared" si="20"/>
        <v>0</v>
      </c>
      <c r="T152" s="21">
        <f t="shared" ref="T152:T215" si="30">Q152+S152</f>
        <v>108937.77806900849</v>
      </c>
      <c r="U152" s="13"/>
      <c r="V152" s="25">
        <v>0</v>
      </c>
      <c r="W152" s="21">
        <f t="shared" ref="W152:W215" si="31">T152+V152</f>
        <v>108937.77806900849</v>
      </c>
      <c r="X152" s="13"/>
      <c r="Y152" s="21">
        <f t="shared" si="25"/>
        <v>27234.444517252123</v>
      </c>
      <c r="Z152" s="21">
        <f t="shared" si="25"/>
        <v>27234.444517252123</v>
      </c>
      <c r="AA152" s="21">
        <f t="shared" si="25"/>
        <v>27234.444517252123</v>
      </c>
      <c r="AB152" s="3"/>
      <c r="AC152" s="21">
        <f t="shared" si="23"/>
        <v>219.4653127894899</v>
      </c>
      <c r="AD152" s="21">
        <f t="shared" si="25"/>
        <v>27234.444517252123</v>
      </c>
      <c r="AE152" s="21">
        <f t="shared" si="24"/>
        <v>27453.909830041612</v>
      </c>
    </row>
    <row r="153" spans="2:31" x14ac:dyDescent="0.3">
      <c r="B153" s="3">
        <v>361</v>
      </c>
      <c r="C153" s="17">
        <v>7</v>
      </c>
      <c r="D153" s="18" t="s">
        <v>132</v>
      </c>
      <c r="E153" s="20">
        <v>1661.2809709614248</v>
      </c>
      <c r="F153" s="19">
        <v>1053513.96</v>
      </c>
      <c r="G153" s="19">
        <v>9561.06</v>
      </c>
      <c r="H153" s="19">
        <f t="shared" si="26"/>
        <v>1043952.8999999999</v>
      </c>
      <c r="I153" s="12">
        <f t="shared" si="27"/>
        <v>628.4023703683539</v>
      </c>
      <c r="J153" s="16">
        <f t="shared" si="28"/>
        <v>503408.92299949372</v>
      </c>
      <c r="K153" s="21"/>
      <c r="L153" s="21">
        <v>-892.77661868691212</v>
      </c>
      <c r="M153" s="21">
        <v>-213.85301855567377</v>
      </c>
      <c r="N153" s="21">
        <f t="shared" ref="N153:N216" si="32">-$N$20*(J153/$E$16)</f>
        <v>-1.761377400851124</v>
      </c>
      <c r="O153" s="21">
        <f t="shared" ref="O153:O216" si="33">SUM(L153:N153)</f>
        <v>-1108.3910146434371</v>
      </c>
      <c r="P153" s="21"/>
      <c r="Q153" s="25">
        <f t="shared" si="29"/>
        <v>502300.5319848503</v>
      </c>
      <c r="R153" s="52">
        <v>0</v>
      </c>
      <c r="S153" s="53">
        <f t="shared" ref="S153:S216" si="34">-$R$22*R153*Q153</f>
        <v>0</v>
      </c>
      <c r="T153" s="21">
        <f t="shared" si="30"/>
        <v>502300.5319848503</v>
      </c>
      <c r="U153" s="13"/>
      <c r="V153" s="25">
        <v>0</v>
      </c>
      <c r="W153" s="21">
        <f t="shared" si="31"/>
        <v>502300.5319848503</v>
      </c>
      <c r="X153" s="13"/>
      <c r="Y153" s="21">
        <f t="shared" ref="Y153:AD184" si="35">$W153/4</f>
        <v>125575.13299621257</v>
      </c>
      <c r="Z153" s="21">
        <f t="shared" si="35"/>
        <v>125575.13299621257</v>
      </c>
      <c r="AA153" s="21">
        <f t="shared" si="35"/>
        <v>125575.13299621257</v>
      </c>
      <c r="AB153" s="3"/>
      <c r="AC153" s="21">
        <f t="shared" ref="AC153:AC216" si="36">$H153/$H$22*$E$18</f>
        <v>1011.583039227261</v>
      </c>
      <c r="AD153" s="21">
        <f t="shared" si="35"/>
        <v>125575.13299621257</v>
      </c>
      <c r="AE153" s="21">
        <f t="shared" ref="AE153:AE216" si="37">AC153+AD153</f>
        <v>126586.71603543984</v>
      </c>
    </row>
    <row r="154" spans="2:31" x14ac:dyDescent="0.3">
      <c r="B154" s="3">
        <v>376</v>
      </c>
      <c r="C154" s="17">
        <v>7</v>
      </c>
      <c r="D154" s="18" t="s">
        <v>133</v>
      </c>
      <c r="E154" s="20">
        <v>730.1929708766545</v>
      </c>
      <c r="F154" s="19">
        <v>404075.88</v>
      </c>
      <c r="G154" s="19">
        <v>240</v>
      </c>
      <c r="H154" s="19">
        <f t="shared" si="26"/>
        <v>403835.88</v>
      </c>
      <c r="I154" s="12">
        <f t="shared" si="27"/>
        <v>553.05363938954804</v>
      </c>
      <c r="J154" s="16">
        <f t="shared" si="28"/>
        <v>194735.39986272639</v>
      </c>
      <c r="K154" s="21"/>
      <c r="L154" s="21">
        <v>-308.91048563891673</v>
      </c>
      <c r="M154" s="21">
        <v>-70.334372494166018</v>
      </c>
      <c r="N154" s="21">
        <f t="shared" si="32"/>
        <v>-0.68135965969808276</v>
      </c>
      <c r="O154" s="21">
        <f t="shared" si="33"/>
        <v>-379.92621779278085</v>
      </c>
      <c r="P154" s="21"/>
      <c r="Q154" s="25">
        <f t="shared" si="29"/>
        <v>194355.47364493361</v>
      </c>
      <c r="R154" s="52">
        <v>0</v>
      </c>
      <c r="S154" s="53">
        <f t="shared" si="34"/>
        <v>0</v>
      </c>
      <c r="T154" s="21">
        <f t="shared" si="30"/>
        <v>194355.47364493361</v>
      </c>
      <c r="U154" s="13"/>
      <c r="V154" s="25">
        <v>0</v>
      </c>
      <c r="W154" s="21">
        <f t="shared" si="31"/>
        <v>194355.47364493361</v>
      </c>
      <c r="X154" s="13"/>
      <c r="Y154" s="21">
        <f t="shared" si="35"/>
        <v>48588.868411233401</v>
      </c>
      <c r="Z154" s="21">
        <f t="shared" si="35"/>
        <v>48588.868411233401</v>
      </c>
      <c r="AA154" s="21">
        <f t="shared" si="35"/>
        <v>48588.868411233401</v>
      </c>
      <c r="AB154" s="3"/>
      <c r="AC154" s="21">
        <f t="shared" si="36"/>
        <v>391.3141357616953</v>
      </c>
      <c r="AD154" s="21">
        <f t="shared" si="35"/>
        <v>48588.868411233401</v>
      </c>
      <c r="AE154" s="21">
        <f t="shared" si="37"/>
        <v>48980.1825469951</v>
      </c>
    </row>
    <row r="155" spans="2:31" x14ac:dyDescent="0.3">
      <c r="B155" s="3">
        <v>382</v>
      </c>
      <c r="C155" s="17">
        <v>7</v>
      </c>
      <c r="D155" s="18" t="s">
        <v>134</v>
      </c>
      <c r="E155" s="20">
        <v>221.7</v>
      </c>
      <c r="F155" s="19">
        <v>117105.77</v>
      </c>
      <c r="G155" s="19">
        <v>17625.36</v>
      </c>
      <c r="H155" s="19">
        <f t="shared" si="26"/>
        <v>99480.41</v>
      </c>
      <c r="I155" s="12">
        <f t="shared" si="27"/>
        <v>448.71632837167346</v>
      </c>
      <c r="J155" s="16">
        <f t="shared" si="28"/>
        <v>47970.867323274906</v>
      </c>
      <c r="K155" s="21"/>
      <c r="L155" s="21">
        <v>1578.2338054933571</v>
      </c>
      <c r="M155" s="21">
        <v>-19.608703553152736</v>
      </c>
      <c r="N155" s="21">
        <f t="shared" si="32"/>
        <v>-0.16784526007007039</v>
      </c>
      <c r="O155" s="21">
        <f t="shared" si="33"/>
        <v>1558.4572566801342</v>
      </c>
      <c r="P155" s="21"/>
      <c r="Q155" s="25">
        <f t="shared" si="29"/>
        <v>49529.324579955042</v>
      </c>
      <c r="R155" s="52">
        <v>0</v>
      </c>
      <c r="S155" s="53">
        <f t="shared" si="34"/>
        <v>0</v>
      </c>
      <c r="T155" s="21">
        <f t="shared" si="30"/>
        <v>49529.324579955042</v>
      </c>
      <c r="U155" s="13"/>
      <c r="V155" s="25">
        <v>0</v>
      </c>
      <c r="W155" s="21">
        <f t="shared" si="31"/>
        <v>49529.324579955042</v>
      </c>
      <c r="X155" s="13"/>
      <c r="Y155" s="21">
        <f t="shared" si="35"/>
        <v>12382.331144988761</v>
      </c>
      <c r="Z155" s="21">
        <f t="shared" si="35"/>
        <v>12382.331144988761</v>
      </c>
      <c r="AA155" s="21">
        <f t="shared" si="35"/>
        <v>12382.331144988761</v>
      </c>
      <c r="AB155" s="3"/>
      <c r="AC155" s="21">
        <f t="shared" si="36"/>
        <v>96.395819669042567</v>
      </c>
      <c r="AD155" s="21">
        <f t="shared" si="35"/>
        <v>12382.331144988761</v>
      </c>
      <c r="AE155" s="21">
        <f t="shared" si="37"/>
        <v>12478.726964657802</v>
      </c>
    </row>
    <row r="156" spans="2:31" x14ac:dyDescent="0.3">
      <c r="B156" s="3">
        <v>389</v>
      </c>
      <c r="C156" s="17">
        <v>7</v>
      </c>
      <c r="D156" s="18" t="s">
        <v>135</v>
      </c>
      <c r="E156" s="20">
        <v>843.78442490843361</v>
      </c>
      <c r="F156" s="19">
        <v>637409.41</v>
      </c>
      <c r="G156" s="19">
        <v>612</v>
      </c>
      <c r="H156" s="19">
        <f t="shared" si="26"/>
        <v>636797.41</v>
      </c>
      <c r="I156" s="12">
        <f t="shared" si="27"/>
        <v>754.69206494194827</v>
      </c>
      <c r="J156" s="16">
        <f t="shared" si="28"/>
        <v>307072.7600229542</v>
      </c>
      <c r="K156" s="21"/>
      <c r="L156" s="21">
        <v>-221.31032358258381</v>
      </c>
      <c r="M156" s="21">
        <v>-44.566193532431498</v>
      </c>
      <c r="N156" s="21">
        <f t="shared" si="32"/>
        <v>-1.0744168313479734</v>
      </c>
      <c r="O156" s="21">
        <f t="shared" si="33"/>
        <v>-266.95093394636325</v>
      </c>
      <c r="P156" s="21"/>
      <c r="Q156" s="25">
        <f t="shared" si="29"/>
        <v>306805.80908900785</v>
      </c>
      <c r="R156" s="52">
        <v>0</v>
      </c>
      <c r="S156" s="53">
        <f t="shared" si="34"/>
        <v>0</v>
      </c>
      <c r="T156" s="21">
        <f t="shared" si="30"/>
        <v>306805.80908900785</v>
      </c>
      <c r="U156" s="13"/>
      <c r="V156" s="25">
        <v>0</v>
      </c>
      <c r="W156" s="21">
        <f t="shared" si="31"/>
        <v>306805.80908900785</v>
      </c>
      <c r="X156" s="13"/>
      <c r="Y156" s="21">
        <f t="shared" si="35"/>
        <v>76701.452272251961</v>
      </c>
      <c r="Z156" s="21">
        <f t="shared" si="35"/>
        <v>76701.452272251961</v>
      </c>
      <c r="AA156" s="21">
        <f t="shared" si="35"/>
        <v>76701.452272251961</v>
      </c>
      <c r="AB156" s="3"/>
      <c r="AC156" s="21">
        <f t="shared" si="36"/>
        <v>617.05222465481756</v>
      </c>
      <c r="AD156" s="21">
        <f t="shared" si="35"/>
        <v>76701.452272251961</v>
      </c>
      <c r="AE156" s="21">
        <f t="shared" si="37"/>
        <v>77318.504496906782</v>
      </c>
    </row>
    <row r="157" spans="2:31" x14ac:dyDescent="0.3">
      <c r="B157" s="3">
        <v>434</v>
      </c>
      <c r="C157" s="17">
        <v>7</v>
      </c>
      <c r="D157" s="18" t="s">
        <v>136</v>
      </c>
      <c r="E157" s="20">
        <v>280.52473359432912</v>
      </c>
      <c r="F157" s="19">
        <v>139116.31</v>
      </c>
      <c r="G157" s="19">
        <v>0</v>
      </c>
      <c r="H157" s="19">
        <f t="shared" si="26"/>
        <v>139116.31</v>
      </c>
      <c r="I157" s="12">
        <f t="shared" si="27"/>
        <v>495.91459625509566</v>
      </c>
      <c r="J157" s="16">
        <f t="shared" si="28"/>
        <v>67083.861531266113</v>
      </c>
      <c r="K157" s="21"/>
      <c r="L157" s="21">
        <v>-131.58307527297438</v>
      </c>
      <c r="M157" s="21">
        <v>-31.268273092224263</v>
      </c>
      <c r="N157" s="21">
        <f t="shared" si="32"/>
        <v>-0.23471971247342599</v>
      </c>
      <c r="O157" s="21">
        <f t="shared" si="33"/>
        <v>-163.08606807767208</v>
      </c>
      <c r="P157" s="21"/>
      <c r="Q157" s="25">
        <f t="shared" si="29"/>
        <v>66920.775463188445</v>
      </c>
      <c r="R157" s="52">
        <v>0</v>
      </c>
      <c r="S157" s="53">
        <f t="shared" si="34"/>
        <v>0</v>
      </c>
      <c r="T157" s="21">
        <f t="shared" si="30"/>
        <v>66920.775463188445</v>
      </c>
      <c r="U157" s="13"/>
      <c r="V157" s="25">
        <v>0</v>
      </c>
      <c r="W157" s="21">
        <f t="shared" si="31"/>
        <v>66920.775463188445</v>
      </c>
      <c r="X157" s="13"/>
      <c r="Y157" s="21">
        <f t="shared" si="35"/>
        <v>16730.193865797111</v>
      </c>
      <c r="Z157" s="21">
        <f t="shared" si="35"/>
        <v>16730.193865797111</v>
      </c>
      <c r="AA157" s="21">
        <f t="shared" si="35"/>
        <v>16730.193865797111</v>
      </c>
      <c r="AB157" s="3"/>
      <c r="AC157" s="21">
        <f t="shared" si="36"/>
        <v>134.80272881648378</v>
      </c>
      <c r="AD157" s="21">
        <f t="shared" si="35"/>
        <v>16730.193865797111</v>
      </c>
      <c r="AE157" s="21">
        <f t="shared" si="37"/>
        <v>16864.996594613596</v>
      </c>
    </row>
    <row r="158" spans="2:31" x14ac:dyDescent="0.3">
      <c r="B158" s="3">
        <v>437</v>
      </c>
      <c r="C158" s="17">
        <v>7</v>
      </c>
      <c r="D158" s="18" t="s">
        <v>137</v>
      </c>
      <c r="E158" s="20">
        <v>361.91078539818926</v>
      </c>
      <c r="F158" s="19">
        <v>249176.09</v>
      </c>
      <c r="G158" s="19">
        <v>0</v>
      </c>
      <c r="H158" s="19">
        <f t="shared" si="26"/>
        <v>249176.09</v>
      </c>
      <c r="I158" s="12">
        <f t="shared" si="27"/>
        <v>688.50142093954491</v>
      </c>
      <c r="J158" s="16">
        <f t="shared" si="28"/>
        <v>120156.2514018831</v>
      </c>
      <c r="K158" s="21"/>
      <c r="L158" s="21">
        <v>-941.4402498431009</v>
      </c>
      <c r="M158" s="21">
        <v>-55.103400777283241</v>
      </c>
      <c r="N158" s="21">
        <f t="shared" si="32"/>
        <v>-0.42041468897537987</v>
      </c>
      <c r="O158" s="21">
        <f t="shared" si="33"/>
        <v>-996.96406530935951</v>
      </c>
      <c r="P158" s="21"/>
      <c r="Q158" s="25">
        <f t="shared" si="29"/>
        <v>119159.28733657373</v>
      </c>
      <c r="R158" s="52">
        <v>0</v>
      </c>
      <c r="S158" s="53">
        <f t="shared" si="34"/>
        <v>0</v>
      </c>
      <c r="T158" s="21">
        <f t="shared" si="30"/>
        <v>119159.28733657373</v>
      </c>
      <c r="U158" s="13"/>
      <c r="V158" s="25">
        <v>0</v>
      </c>
      <c r="W158" s="21">
        <f t="shared" si="31"/>
        <v>119159.28733657373</v>
      </c>
      <c r="X158" s="13"/>
      <c r="Y158" s="21">
        <f t="shared" si="35"/>
        <v>29789.821834143433</v>
      </c>
      <c r="Z158" s="21">
        <f t="shared" si="35"/>
        <v>29789.821834143433</v>
      </c>
      <c r="AA158" s="21">
        <f t="shared" si="35"/>
        <v>29789.821834143433</v>
      </c>
      <c r="AB158" s="3"/>
      <c r="AC158" s="21">
        <f t="shared" si="36"/>
        <v>241.44988382614343</v>
      </c>
      <c r="AD158" s="21">
        <f t="shared" si="35"/>
        <v>29789.821834143433</v>
      </c>
      <c r="AE158" s="21">
        <f t="shared" si="37"/>
        <v>30031.271717969576</v>
      </c>
    </row>
    <row r="159" spans="2:31" x14ac:dyDescent="0.3">
      <c r="B159" s="3">
        <v>502</v>
      </c>
      <c r="C159" s="17">
        <v>7</v>
      </c>
      <c r="D159" s="18" t="s">
        <v>138</v>
      </c>
      <c r="E159" s="20">
        <v>558.081234097368</v>
      </c>
      <c r="F159" s="19">
        <v>493805.26</v>
      </c>
      <c r="G159" s="19">
        <v>41271.96</v>
      </c>
      <c r="H159" s="19">
        <f t="shared" si="26"/>
        <v>452533.3</v>
      </c>
      <c r="I159" s="12">
        <f t="shared" si="27"/>
        <v>810.8735294278805</v>
      </c>
      <c r="J159" s="16">
        <f t="shared" si="28"/>
        <v>218217.98777934024</v>
      </c>
      <c r="K159" s="21"/>
      <c r="L159" s="21">
        <v>-277.59765445927042</v>
      </c>
      <c r="M159" s="21">
        <v>-76.67414742015535</v>
      </c>
      <c r="N159" s="21">
        <f t="shared" si="32"/>
        <v>-0.76352288283559733</v>
      </c>
      <c r="O159" s="21">
        <f t="shared" si="33"/>
        <v>-355.03532476226138</v>
      </c>
      <c r="P159" s="21"/>
      <c r="Q159" s="25">
        <f t="shared" si="29"/>
        <v>217862.95245457799</v>
      </c>
      <c r="R159" s="52">
        <v>1</v>
      </c>
      <c r="S159" s="53">
        <f t="shared" si="34"/>
        <v>-21786.295245457801</v>
      </c>
      <c r="T159" s="21">
        <f t="shared" si="30"/>
        <v>196076.6572091202</v>
      </c>
      <c r="U159" s="13"/>
      <c r="V159" s="25">
        <v>0</v>
      </c>
      <c r="W159" s="21">
        <f t="shared" si="31"/>
        <v>196076.6572091202</v>
      </c>
      <c r="X159" s="13"/>
      <c r="Y159" s="21">
        <f t="shared" si="35"/>
        <v>49019.164302280049</v>
      </c>
      <c r="Z159" s="21">
        <f t="shared" si="35"/>
        <v>49019.164302280049</v>
      </c>
      <c r="AA159" s="21">
        <f t="shared" si="35"/>
        <v>49019.164302280049</v>
      </c>
      <c r="AB159" s="3"/>
      <c r="AC159" s="21">
        <f t="shared" si="36"/>
        <v>438.50159424389926</v>
      </c>
      <c r="AD159" s="21">
        <f t="shared" si="35"/>
        <v>49019.164302280049</v>
      </c>
      <c r="AE159" s="21">
        <f t="shared" si="37"/>
        <v>49457.665896523948</v>
      </c>
    </row>
    <row r="160" spans="2:31" x14ac:dyDescent="0.3">
      <c r="B160" s="3">
        <v>503</v>
      </c>
      <c r="C160" s="17">
        <v>7</v>
      </c>
      <c r="D160" s="18" t="s">
        <v>139</v>
      </c>
      <c r="E160" s="20">
        <v>419.21999999999997</v>
      </c>
      <c r="F160" s="19">
        <v>225429.69</v>
      </c>
      <c r="G160" s="19">
        <v>32661.7</v>
      </c>
      <c r="H160" s="19">
        <f t="shared" si="26"/>
        <v>192767.99</v>
      </c>
      <c r="I160" s="12">
        <f t="shared" si="27"/>
        <v>459.82536615619483</v>
      </c>
      <c r="J160" s="16">
        <f t="shared" si="28"/>
        <v>92955.464020146101</v>
      </c>
      <c r="K160" s="21"/>
      <c r="L160" s="21">
        <v>-192.56156352974358</v>
      </c>
      <c r="M160" s="21">
        <v>-39.035324524134921</v>
      </c>
      <c r="N160" s="21">
        <f t="shared" si="32"/>
        <v>-0.32524185831898689</v>
      </c>
      <c r="O160" s="21">
        <f t="shared" si="33"/>
        <v>-231.92212991219748</v>
      </c>
      <c r="P160" s="21"/>
      <c r="Q160" s="25">
        <f t="shared" si="29"/>
        <v>92723.541890233901</v>
      </c>
      <c r="R160" s="52">
        <v>0</v>
      </c>
      <c r="S160" s="53">
        <f t="shared" si="34"/>
        <v>0</v>
      </c>
      <c r="T160" s="21">
        <f t="shared" si="30"/>
        <v>92723.541890233901</v>
      </c>
      <c r="U160" s="13"/>
      <c r="V160" s="25">
        <v>0</v>
      </c>
      <c r="W160" s="21">
        <f t="shared" si="31"/>
        <v>92723.541890233901</v>
      </c>
      <c r="X160" s="13"/>
      <c r="Y160" s="21">
        <f t="shared" si="35"/>
        <v>23180.885472558475</v>
      </c>
      <c r="Z160" s="21">
        <f t="shared" si="35"/>
        <v>23180.885472558475</v>
      </c>
      <c r="AA160" s="21">
        <f t="shared" si="35"/>
        <v>23180.885472558475</v>
      </c>
      <c r="AB160" s="3"/>
      <c r="AC160" s="21">
        <f t="shared" si="36"/>
        <v>186.79083049621326</v>
      </c>
      <c r="AD160" s="21">
        <f t="shared" si="35"/>
        <v>23180.885472558475</v>
      </c>
      <c r="AE160" s="21">
        <f t="shared" si="37"/>
        <v>23367.67630305469</v>
      </c>
    </row>
    <row r="161" spans="2:31" x14ac:dyDescent="0.3">
      <c r="B161" s="3">
        <v>510</v>
      </c>
      <c r="C161" s="17">
        <v>7</v>
      </c>
      <c r="D161" s="18" t="s">
        <v>140</v>
      </c>
      <c r="E161" s="20">
        <v>530.77</v>
      </c>
      <c r="F161" s="19">
        <v>414847.06</v>
      </c>
      <c r="G161" s="19">
        <v>49771.329999999994</v>
      </c>
      <c r="H161" s="19">
        <f t="shared" si="26"/>
        <v>365075.73</v>
      </c>
      <c r="I161" s="12">
        <f t="shared" si="27"/>
        <v>687.82284228573576</v>
      </c>
      <c r="J161" s="16">
        <f t="shared" si="28"/>
        <v>176044.70474918358</v>
      </c>
      <c r="K161" s="21"/>
      <c r="L161" s="21">
        <v>6746.1896297086205</v>
      </c>
      <c r="M161" s="21">
        <v>-56.127665036852704</v>
      </c>
      <c r="N161" s="21">
        <f t="shared" si="32"/>
        <v>-0.61596278952932337</v>
      </c>
      <c r="O161" s="21">
        <f t="shared" si="33"/>
        <v>6689.4460018822383</v>
      </c>
      <c r="P161" s="21"/>
      <c r="Q161" s="25">
        <f t="shared" si="29"/>
        <v>182734.15075106581</v>
      </c>
      <c r="R161" s="52">
        <v>0</v>
      </c>
      <c r="S161" s="53">
        <f t="shared" si="34"/>
        <v>0</v>
      </c>
      <c r="T161" s="21">
        <f t="shared" si="30"/>
        <v>182734.15075106581</v>
      </c>
      <c r="U161" s="13"/>
      <c r="V161" s="25">
        <v>0</v>
      </c>
      <c r="W161" s="21">
        <f t="shared" si="31"/>
        <v>182734.15075106581</v>
      </c>
      <c r="X161" s="13"/>
      <c r="Y161" s="21">
        <f t="shared" si="35"/>
        <v>45683.537687766453</v>
      </c>
      <c r="Z161" s="21">
        <f t="shared" si="35"/>
        <v>45683.537687766453</v>
      </c>
      <c r="AA161" s="21">
        <f t="shared" si="35"/>
        <v>45683.537687766453</v>
      </c>
      <c r="AB161" s="3"/>
      <c r="AC161" s="21">
        <f t="shared" si="36"/>
        <v>353.75582222292883</v>
      </c>
      <c r="AD161" s="21">
        <f t="shared" si="35"/>
        <v>45683.537687766453</v>
      </c>
      <c r="AE161" s="21">
        <f t="shared" si="37"/>
        <v>46037.29350998938</v>
      </c>
    </row>
    <row r="162" spans="2:31" x14ac:dyDescent="0.3">
      <c r="B162" s="3">
        <v>531</v>
      </c>
      <c r="C162" s="17">
        <v>7</v>
      </c>
      <c r="D162" s="18" t="s">
        <v>141</v>
      </c>
      <c r="E162" s="20">
        <v>1846.9199999999998</v>
      </c>
      <c r="F162" s="19">
        <v>626860.81000000006</v>
      </c>
      <c r="G162" s="19">
        <v>4289.12</v>
      </c>
      <c r="H162" s="19">
        <f t="shared" si="26"/>
        <v>622571.69000000006</v>
      </c>
      <c r="I162" s="12">
        <f t="shared" si="27"/>
        <v>337.08644121023116</v>
      </c>
      <c r="J162" s="16">
        <f t="shared" si="28"/>
        <v>300212.91569080821</v>
      </c>
      <c r="K162" s="21"/>
      <c r="L162" s="21">
        <v>-751.98472852708073</v>
      </c>
      <c r="M162" s="21">
        <v>-167.41075051977532</v>
      </c>
      <c r="N162" s="21">
        <f t="shared" si="32"/>
        <v>-1.0504149231020785</v>
      </c>
      <c r="O162" s="21">
        <f t="shared" si="33"/>
        <v>-920.44589396995809</v>
      </c>
      <c r="P162" s="21"/>
      <c r="Q162" s="25">
        <f t="shared" si="29"/>
        <v>299292.46979683824</v>
      </c>
      <c r="R162" s="52">
        <v>0</v>
      </c>
      <c r="S162" s="53">
        <f t="shared" si="34"/>
        <v>0</v>
      </c>
      <c r="T162" s="21">
        <f t="shared" si="30"/>
        <v>299292.46979683824</v>
      </c>
      <c r="U162" s="13"/>
      <c r="V162" s="25">
        <v>0</v>
      </c>
      <c r="W162" s="21">
        <f t="shared" si="31"/>
        <v>299292.46979683824</v>
      </c>
      <c r="X162" s="13"/>
      <c r="Y162" s="21">
        <f t="shared" si="35"/>
        <v>74823.11744920956</v>
      </c>
      <c r="Z162" s="21">
        <f t="shared" si="35"/>
        <v>74823.11744920956</v>
      </c>
      <c r="AA162" s="21">
        <f t="shared" si="35"/>
        <v>74823.11744920956</v>
      </c>
      <c r="AB162" s="3"/>
      <c r="AC162" s="21">
        <f t="shared" si="36"/>
        <v>603.26760173476441</v>
      </c>
      <c r="AD162" s="21">
        <f t="shared" si="35"/>
        <v>74823.11744920956</v>
      </c>
      <c r="AE162" s="21">
        <f t="shared" si="37"/>
        <v>75426.385050944329</v>
      </c>
    </row>
    <row r="163" spans="2:31" x14ac:dyDescent="0.3">
      <c r="B163" s="3">
        <v>550</v>
      </c>
      <c r="C163" s="17">
        <v>7</v>
      </c>
      <c r="D163" s="18" t="s">
        <v>142</v>
      </c>
      <c r="E163" s="20">
        <v>299.51</v>
      </c>
      <c r="F163" s="19">
        <v>465069.58</v>
      </c>
      <c r="G163" s="19">
        <v>799.83</v>
      </c>
      <c r="H163" s="19">
        <f t="shared" si="26"/>
        <v>464269.75</v>
      </c>
      <c r="I163" s="12">
        <f t="shared" si="27"/>
        <v>1550.097659510534</v>
      </c>
      <c r="J163" s="16">
        <f t="shared" si="28"/>
        <v>223877.47074484322</v>
      </c>
      <c r="K163" s="21"/>
      <c r="L163" s="21">
        <v>-233.08404810036882</v>
      </c>
      <c r="M163" s="21">
        <v>-56.282845166628249</v>
      </c>
      <c r="N163" s="21">
        <f t="shared" si="32"/>
        <v>-0.78332484688610116</v>
      </c>
      <c r="O163" s="21">
        <f t="shared" si="33"/>
        <v>-290.15021811388317</v>
      </c>
      <c r="P163" s="21"/>
      <c r="Q163" s="25">
        <f t="shared" si="29"/>
        <v>223587.32052672934</v>
      </c>
      <c r="R163" s="52">
        <v>0</v>
      </c>
      <c r="S163" s="53">
        <f t="shared" si="34"/>
        <v>0</v>
      </c>
      <c r="T163" s="21">
        <f t="shared" si="30"/>
        <v>223587.32052672934</v>
      </c>
      <c r="U163" s="13"/>
      <c r="V163" s="25">
        <v>0</v>
      </c>
      <c r="W163" s="21">
        <f t="shared" si="31"/>
        <v>223587.32052672934</v>
      </c>
      <c r="X163" s="13"/>
      <c r="Y163" s="21">
        <f t="shared" si="35"/>
        <v>55896.830131682334</v>
      </c>
      <c r="Z163" s="21">
        <f t="shared" si="35"/>
        <v>55896.830131682334</v>
      </c>
      <c r="AA163" s="21">
        <f t="shared" si="35"/>
        <v>55896.830131682334</v>
      </c>
      <c r="AB163" s="3"/>
      <c r="AC163" s="21">
        <f t="shared" si="36"/>
        <v>449.87413199032324</v>
      </c>
      <c r="AD163" s="21">
        <f t="shared" si="35"/>
        <v>55896.830131682334</v>
      </c>
      <c r="AE163" s="21">
        <f t="shared" si="37"/>
        <v>56346.704263672655</v>
      </c>
    </row>
    <row r="164" spans="2:31" x14ac:dyDescent="0.3">
      <c r="B164" s="3">
        <v>551</v>
      </c>
      <c r="C164" s="17">
        <v>7</v>
      </c>
      <c r="D164" s="18" t="s">
        <v>143</v>
      </c>
      <c r="E164" s="20">
        <v>168.57265257450149</v>
      </c>
      <c r="F164" s="19">
        <v>198834.28</v>
      </c>
      <c r="G164" s="19">
        <v>0</v>
      </c>
      <c r="H164" s="19">
        <f t="shared" si="26"/>
        <v>198834.28</v>
      </c>
      <c r="I164" s="12">
        <f t="shared" si="27"/>
        <v>1179.5168253173465</v>
      </c>
      <c r="J164" s="16">
        <f t="shared" si="28"/>
        <v>95880.715260410492</v>
      </c>
      <c r="K164" s="21"/>
      <c r="L164" s="21">
        <v>-111.19924143012759</v>
      </c>
      <c r="M164" s="21">
        <v>-21.528678300812317</v>
      </c>
      <c r="N164" s="21">
        <f t="shared" si="32"/>
        <v>-0.33547701941965458</v>
      </c>
      <c r="O164" s="21">
        <f t="shared" si="33"/>
        <v>-133.06339675035954</v>
      </c>
      <c r="P164" s="21"/>
      <c r="Q164" s="25">
        <f t="shared" si="29"/>
        <v>95747.651863660139</v>
      </c>
      <c r="R164" s="52">
        <v>0</v>
      </c>
      <c r="S164" s="53">
        <f t="shared" si="34"/>
        <v>0</v>
      </c>
      <c r="T164" s="21">
        <f t="shared" si="30"/>
        <v>95747.651863660139</v>
      </c>
      <c r="U164" s="13"/>
      <c r="V164" s="25">
        <v>0</v>
      </c>
      <c r="W164" s="21">
        <f t="shared" si="31"/>
        <v>95747.651863660139</v>
      </c>
      <c r="X164" s="13"/>
      <c r="Y164" s="21">
        <f t="shared" si="35"/>
        <v>23936.912965915035</v>
      </c>
      <c r="Z164" s="21">
        <f t="shared" si="35"/>
        <v>23936.912965915035</v>
      </c>
      <c r="AA164" s="21">
        <f t="shared" si="35"/>
        <v>23936.912965915035</v>
      </c>
      <c r="AB164" s="3"/>
      <c r="AC164" s="21">
        <f t="shared" si="36"/>
        <v>192.66902296546542</v>
      </c>
      <c r="AD164" s="21">
        <f t="shared" si="35"/>
        <v>23936.912965915035</v>
      </c>
      <c r="AE164" s="21">
        <f t="shared" si="37"/>
        <v>24129.581988880502</v>
      </c>
    </row>
    <row r="165" spans="2:31" x14ac:dyDescent="0.3">
      <c r="B165" s="3">
        <v>555</v>
      </c>
      <c r="C165" s="17">
        <v>7</v>
      </c>
      <c r="D165" s="18" t="s">
        <v>144</v>
      </c>
      <c r="E165" s="20">
        <v>681.19804882222115</v>
      </c>
      <c r="F165" s="19">
        <v>581748.55000000005</v>
      </c>
      <c r="G165" s="19">
        <v>331.81</v>
      </c>
      <c r="H165" s="19">
        <f t="shared" si="26"/>
        <v>581416.74</v>
      </c>
      <c r="I165" s="12">
        <f t="shared" si="27"/>
        <v>853.52085345114949</v>
      </c>
      <c r="J165" s="16">
        <f t="shared" si="28"/>
        <v>280367.41398704547</v>
      </c>
      <c r="K165" s="21"/>
      <c r="L165" s="21">
        <v>-1689.7687583611696</v>
      </c>
      <c r="M165" s="21">
        <v>-129.81344004717539</v>
      </c>
      <c r="N165" s="21">
        <f t="shared" si="32"/>
        <v>-0.98097750033793085</v>
      </c>
      <c r="O165" s="21">
        <f t="shared" si="33"/>
        <v>-1820.563175908683</v>
      </c>
      <c r="P165" s="21"/>
      <c r="Q165" s="25">
        <f t="shared" si="29"/>
        <v>278546.85081113677</v>
      </c>
      <c r="R165" s="52">
        <v>0</v>
      </c>
      <c r="S165" s="53">
        <f t="shared" si="34"/>
        <v>0</v>
      </c>
      <c r="T165" s="21">
        <f t="shared" si="30"/>
        <v>278546.85081113677</v>
      </c>
      <c r="U165" s="13"/>
      <c r="V165" s="25">
        <v>0</v>
      </c>
      <c r="W165" s="21">
        <f t="shared" si="31"/>
        <v>278546.85081113677</v>
      </c>
      <c r="X165" s="13"/>
      <c r="Y165" s="21">
        <f t="shared" si="35"/>
        <v>69636.712702784193</v>
      </c>
      <c r="Z165" s="21">
        <f t="shared" si="35"/>
        <v>69636.712702784193</v>
      </c>
      <c r="AA165" s="21">
        <f t="shared" si="35"/>
        <v>69636.712702784193</v>
      </c>
      <c r="AB165" s="3"/>
      <c r="AC165" s="21">
        <f t="shared" si="36"/>
        <v>563.38874378988396</v>
      </c>
      <c r="AD165" s="21">
        <f t="shared" si="35"/>
        <v>69636.712702784193</v>
      </c>
      <c r="AE165" s="21">
        <f t="shared" si="37"/>
        <v>70200.101446574074</v>
      </c>
    </row>
    <row r="166" spans="2:31" x14ac:dyDescent="0.3">
      <c r="B166" s="3">
        <v>556</v>
      </c>
      <c r="C166" s="17">
        <v>7</v>
      </c>
      <c r="D166" s="18" t="s">
        <v>145</v>
      </c>
      <c r="E166" s="20">
        <v>419.35467175147664</v>
      </c>
      <c r="F166" s="19">
        <v>333429.65999999997</v>
      </c>
      <c r="G166" s="19">
        <v>417.72</v>
      </c>
      <c r="H166" s="19">
        <f t="shared" si="26"/>
        <v>333011.94</v>
      </c>
      <c r="I166" s="12">
        <f t="shared" si="27"/>
        <v>794.10571154279125</v>
      </c>
      <c r="J166" s="16">
        <f t="shared" si="28"/>
        <v>160583.08958322933</v>
      </c>
      <c r="K166" s="21"/>
      <c r="L166" s="21">
        <v>-198.80204961112759</v>
      </c>
      <c r="M166" s="21">
        <v>-38.563057995976123</v>
      </c>
      <c r="N166" s="21">
        <f t="shared" si="32"/>
        <v>-0.56186414667710638</v>
      </c>
      <c r="O166" s="21">
        <f t="shared" si="33"/>
        <v>-237.9269717537808</v>
      </c>
      <c r="P166" s="21"/>
      <c r="Q166" s="25">
        <f t="shared" si="29"/>
        <v>160345.16261147556</v>
      </c>
      <c r="R166" s="52">
        <v>0</v>
      </c>
      <c r="S166" s="53">
        <f t="shared" si="34"/>
        <v>0</v>
      </c>
      <c r="T166" s="21">
        <f t="shared" si="30"/>
        <v>160345.16261147556</v>
      </c>
      <c r="U166" s="13"/>
      <c r="V166" s="25">
        <v>0</v>
      </c>
      <c r="W166" s="21">
        <f t="shared" si="31"/>
        <v>160345.16261147556</v>
      </c>
      <c r="X166" s="13"/>
      <c r="Y166" s="21">
        <f t="shared" si="35"/>
        <v>40086.290652868891</v>
      </c>
      <c r="Z166" s="21">
        <f t="shared" si="35"/>
        <v>40086.290652868891</v>
      </c>
      <c r="AA166" s="21">
        <f t="shared" si="35"/>
        <v>40086.290652868891</v>
      </c>
      <c r="AB166" s="3"/>
      <c r="AC166" s="21">
        <f t="shared" si="36"/>
        <v>322.68623456495629</v>
      </c>
      <c r="AD166" s="21">
        <f t="shared" si="35"/>
        <v>40086.290652868891</v>
      </c>
      <c r="AE166" s="21">
        <f t="shared" si="37"/>
        <v>40408.976887433848</v>
      </c>
    </row>
    <row r="167" spans="2:31" x14ac:dyDescent="0.3">
      <c r="B167" s="3">
        <v>558</v>
      </c>
      <c r="C167" s="17">
        <v>7</v>
      </c>
      <c r="D167" s="18" t="s">
        <v>146</v>
      </c>
      <c r="E167" s="20">
        <v>420.7794699722358</v>
      </c>
      <c r="F167" s="19">
        <v>566834.79</v>
      </c>
      <c r="G167" s="19">
        <v>0</v>
      </c>
      <c r="H167" s="19">
        <f t="shared" si="26"/>
        <v>566834.79</v>
      </c>
      <c r="I167" s="12">
        <f t="shared" si="27"/>
        <v>1347.1065735155789</v>
      </c>
      <c r="J167" s="16">
        <f t="shared" si="28"/>
        <v>273335.79048685456</v>
      </c>
      <c r="K167" s="21"/>
      <c r="L167" s="21">
        <v>-217.53364001972659</v>
      </c>
      <c r="M167" s="21">
        <v>-48.888310794645804</v>
      </c>
      <c r="N167" s="21">
        <f t="shared" si="32"/>
        <v>-0.9563745539882047</v>
      </c>
      <c r="O167" s="21">
        <f t="shared" si="33"/>
        <v>-267.37832536836061</v>
      </c>
      <c r="P167" s="21"/>
      <c r="Q167" s="25">
        <f t="shared" si="29"/>
        <v>273068.41216148622</v>
      </c>
      <c r="R167" s="52">
        <v>0</v>
      </c>
      <c r="S167" s="53">
        <f t="shared" si="34"/>
        <v>0</v>
      </c>
      <c r="T167" s="21">
        <f t="shared" si="30"/>
        <v>273068.41216148622</v>
      </c>
      <c r="U167" s="13"/>
      <c r="V167" s="25">
        <v>0</v>
      </c>
      <c r="W167" s="21">
        <f t="shared" si="31"/>
        <v>273068.41216148622</v>
      </c>
      <c r="X167" s="13"/>
      <c r="Y167" s="21">
        <f t="shared" si="35"/>
        <v>68267.103040371556</v>
      </c>
      <c r="Z167" s="21">
        <f t="shared" si="35"/>
        <v>68267.103040371556</v>
      </c>
      <c r="AA167" s="21">
        <f t="shared" si="35"/>
        <v>68267.103040371556</v>
      </c>
      <c r="AB167" s="3"/>
      <c r="AC167" s="21">
        <f t="shared" si="36"/>
        <v>549.2589364979458</v>
      </c>
      <c r="AD167" s="21">
        <f t="shared" si="35"/>
        <v>68267.103040371556</v>
      </c>
      <c r="AE167" s="21">
        <f t="shared" si="37"/>
        <v>68816.361976869506</v>
      </c>
    </row>
    <row r="168" spans="2:31" x14ac:dyDescent="0.3">
      <c r="B168" s="3">
        <v>600</v>
      </c>
      <c r="C168" s="17">
        <v>7</v>
      </c>
      <c r="D168" s="18" t="s">
        <v>147</v>
      </c>
      <c r="E168" s="20">
        <v>704.76</v>
      </c>
      <c r="F168" s="19">
        <v>327027.7</v>
      </c>
      <c r="G168" s="19">
        <v>0</v>
      </c>
      <c r="H168" s="19">
        <f t="shared" si="26"/>
        <v>327027.7</v>
      </c>
      <c r="I168" s="12">
        <f t="shared" si="27"/>
        <v>464.0270446676883</v>
      </c>
      <c r="J168" s="16">
        <f t="shared" si="28"/>
        <v>157697.40401889928</v>
      </c>
      <c r="K168" s="21"/>
      <c r="L168" s="21">
        <v>-332.23282570997253</v>
      </c>
      <c r="M168" s="21">
        <v>-67.523641054809559</v>
      </c>
      <c r="N168" s="21">
        <f t="shared" si="32"/>
        <v>-0.55176742191369099</v>
      </c>
      <c r="O168" s="21">
        <f t="shared" si="33"/>
        <v>-400.30823418669576</v>
      </c>
      <c r="P168" s="21"/>
      <c r="Q168" s="25">
        <f t="shared" si="29"/>
        <v>157297.09578471258</v>
      </c>
      <c r="R168" s="52">
        <v>0</v>
      </c>
      <c r="S168" s="53">
        <f t="shared" si="34"/>
        <v>0</v>
      </c>
      <c r="T168" s="21">
        <f t="shared" si="30"/>
        <v>157297.09578471258</v>
      </c>
      <c r="U168" s="13"/>
      <c r="V168" s="25">
        <v>0</v>
      </c>
      <c r="W168" s="21">
        <f t="shared" si="31"/>
        <v>157297.09578471258</v>
      </c>
      <c r="X168" s="13"/>
      <c r="Y168" s="21">
        <f t="shared" si="35"/>
        <v>39324.273946178146</v>
      </c>
      <c r="Z168" s="21">
        <f t="shared" si="35"/>
        <v>39324.273946178146</v>
      </c>
      <c r="AA168" s="21">
        <f t="shared" si="35"/>
        <v>39324.273946178146</v>
      </c>
      <c r="AB168" s="3"/>
      <c r="AC168" s="21">
        <f t="shared" si="36"/>
        <v>316.88754797031652</v>
      </c>
      <c r="AD168" s="21">
        <f t="shared" si="35"/>
        <v>39324.273946178146</v>
      </c>
      <c r="AE168" s="21">
        <f t="shared" si="37"/>
        <v>39641.161494148459</v>
      </c>
    </row>
    <row r="169" spans="2:31" x14ac:dyDescent="0.3">
      <c r="B169" s="3">
        <v>604</v>
      </c>
      <c r="C169" s="17">
        <v>7</v>
      </c>
      <c r="D169" s="18" t="s">
        <v>148</v>
      </c>
      <c r="E169" s="20">
        <v>546.2846059247853</v>
      </c>
      <c r="F169" s="19">
        <v>221760.71</v>
      </c>
      <c r="G169" s="19">
        <v>440</v>
      </c>
      <c r="H169" s="19">
        <f t="shared" si="26"/>
        <v>221320.71</v>
      </c>
      <c r="I169" s="12">
        <f t="shared" si="27"/>
        <v>405.13810493585891</v>
      </c>
      <c r="J169" s="16">
        <f t="shared" si="28"/>
        <v>106723.9913396316</v>
      </c>
      <c r="K169" s="21"/>
      <c r="L169" s="21">
        <v>-233.68078936592792</v>
      </c>
      <c r="M169" s="21">
        <v>-54.416522414147039</v>
      </c>
      <c r="N169" s="21">
        <f t="shared" si="32"/>
        <v>-0.37341655637368831</v>
      </c>
      <c r="O169" s="21">
        <f t="shared" si="33"/>
        <v>-288.47072833644864</v>
      </c>
      <c r="P169" s="21"/>
      <c r="Q169" s="25">
        <f t="shared" si="29"/>
        <v>106435.52061129514</v>
      </c>
      <c r="R169" s="52">
        <v>0</v>
      </c>
      <c r="S169" s="53">
        <f t="shared" si="34"/>
        <v>0</v>
      </c>
      <c r="T169" s="21">
        <f t="shared" si="30"/>
        <v>106435.52061129514</v>
      </c>
      <c r="U169" s="13"/>
      <c r="V169" s="25">
        <v>0</v>
      </c>
      <c r="W169" s="21">
        <f t="shared" si="31"/>
        <v>106435.52061129514</v>
      </c>
      <c r="X169" s="13"/>
      <c r="Y169" s="21">
        <f t="shared" si="35"/>
        <v>26608.880152823785</v>
      </c>
      <c r="Z169" s="21">
        <f t="shared" si="35"/>
        <v>26608.880152823785</v>
      </c>
      <c r="AA169" s="21">
        <f t="shared" si="35"/>
        <v>26608.880152823785</v>
      </c>
      <c r="AB169" s="3"/>
      <c r="AC169" s="21">
        <f t="shared" si="36"/>
        <v>214.45821594607887</v>
      </c>
      <c r="AD169" s="21">
        <f t="shared" si="35"/>
        <v>26608.880152823785</v>
      </c>
      <c r="AE169" s="21">
        <f t="shared" si="37"/>
        <v>26823.338368769866</v>
      </c>
    </row>
    <row r="170" spans="2:31" x14ac:dyDescent="0.3">
      <c r="B170" s="3">
        <v>612</v>
      </c>
      <c r="C170" s="17">
        <v>7</v>
      </c>
      <c r="D170" s="18" t="s">
        <v>149</v>
      </c>
      <c r="E170" s="20">
        <v>465.08168418311266</v>
      </c>
      <c r="F170" s="19">
        <v>335060.58</v>
      </c>
      <c r="G170" s="19">
        <v>6380.83</v>
      </c>
      <c r="H170" s="19">
        <f t="shared" si="26"/>
        <v>328679.75</v>
      </c>
      <c r="I170" s="12">
        <f t="shared" si="27"/>
        <v>706.714027187086</v>
      </c>
      <c r="J170" s="16">
        <f t="shared" si="28"/>
        <v>158494.04600460696</v>
      </c>
      <c r="K170" s="21"/>
      <c r="L170" s="21">
        <v>-311.41805601284432</v>
      </c>
      <c r="M170" s="21">
        <v>80.910386174728046</v>
      </c>
      <c r="N170" s="21">
        <f t="shared" si="32"/>
        <v>-0.55455479243115013</v>
      </c>
      <c r="O170" s="21">
        <f t="shared" si="33"/>
        <v>-231.06222463054743</v>
      </c>
      <c r="P170" s="21"/>
      <c r="Q170" s="25">
        <f t="shared" si="29"/>
        <v>158262.98377997641</v>
      </c>
      <c r="R170" s="52">
        <v>0</v>
      </c>
      <c r="S170" s="53">
        <f t="shared" si="34"/>
        <v>0</v>
      </c>
      <c r="T170" s="21">
        <f t="shared" si="30"/>
        <v>158262.98377997641</v>
      </c>
      <c r="U170" s="13"/>
      <c r="V170" s="25">
        <v>3173.6639999999998</v>
      </c>
      <c r="W170" s="21">
        <f t="shared" si="31"/>
        <v>161436.6477799764</v>
      </c>
      <c r="X170" s="13"/>
      <c r="Y170" s="21">
        <f t="shared" si="35"/>
        <v>40359.161944994099</v>
      </c>
      <c r="Z170" s="21">
        <f t="shared" si="35"/>
        <v>40359.161944994099</v>
      </c>
      <c r="AA170" s="21">
        <f t="shared" si="35"/>
        <v>40359.161944994099</v>
      </c>
      <c r="AB170" s="3"/>
      <c r="AC170" s="21">
        <f t="shared" si="36"/>
        <v>318.48837283507368</v>
      </c>
      <c r="AD170" s="21">
        <f t="shared" si="35"/>
        <v>40359.161944994099</v>
      </c>
      <c r="AE170" s="21">
        <f t="shared" si="37"/>
        <v>40677.650317829175</v>
      </c>
    </row>
    <row r="171" spans="2:31" x14ac:dyDescent="0.3">
      <c r="B171" s="3">
        <v>635</v>
      </c>
      <c r="C171" s="17">
        <v>7</v>
      </c>
      <c r="D171" s="18" t="s">
        <v>243</v>
      </c>
      <c r="E171" s="20">
        <v>57.509999999999991</v>
      </c>
      <c r="F171" s="19">
        <v>38441.699999999997</v>
      </c>
      <c r="G171" s="19">
        <v>0</v>
      </c>
      <c r="H171" s="19">
        <f t="shared" si="26"/>
        <v>38441.699999999997</v>
      </c>
      <c r="I171" s="12">
        <f t="shared" si="27"/>
        <v>668.43505477308304</v>
      </c>
      <c r="J171" s="16">
        <f t="shared" si="28"/>
        <v>18537.133998353409</v>
      </c>
      <c r="K171" s="21"/>
      <c r="L171" s="21">
        <v>-36.352917699241516</v>
      </c>
      <c r="M171" s="21">
        <v>-8.3956851221882971</v>
      </c>
      <c r="N171" s="21">
        <f t="shared" si="32"/>
        <v>-6.4859575207175196E-2</v>
      </c>
      <c r="O171" s="21">
        <f t="shared" si="33"/>
        <v>-44.813462396636986</v>
      </c>
      <c r="P171" s="21"/>
      <c r="Q171" s="25">
        <f t="shared" si="29"/>
        <v>18492.320535956773</v>
      </c>
      <c r="R171" s="52">
        <v>0</v>
      </c>
      <c r="S171" s="53">
        <f t="shared" si="34"/>
        <v>0</v>
      </c>
      <c r="T171" s="21">
        <f t="shared" si="30"/>
        <v>18492.320535956773</v>
      </c>
      <c r="U171" s="13"/>
      <c r="V171" s="25">
        <v>0</v>
      </c>
      <c r="W171" s="21">
        <f t="shared" si="31"/>
        <v>18492.320535956773</v>
      </c>
      <c r="X171" s="13"/>
      <c r="Y171" s="21">
        <f t="shared" si="35"/>
        <v>4623.0801339891932</v>
      </c>
      <c r="Z171" s="21">
        <f t="shared" si="35"/>
        <v>4623.0801339891932</v>
      </c>
      <c r="AA171" s="21">
        <f t="shared" si="35"/>
        <v>4623.0801339891932</v>
      </c>
      <c r="AB171" s="3"/>
      <c r="AC171" s="21">
        <f t="shared" si="36"/>
        <v>37.249737721943781</v>
      </c>
      <c r="AD171" s="21">
        <f t="shared" si="35"/>
        <v>4623.0801339891932</v>
      </c>
      <c r="AE171" s="21">
        <f t="shared" si="37"/>
        <v>4660.3298717111365</v>
      </c>
    </row>
    <row r="172" spans="2:31" x14ac:dyDescent="0.3">
      <c r="B172" s="3">
        <v>642</v>
      </c>
      <c r="C172" s="17">
        <v>7</v>
      </c>
      <c r="D172" s="18" t="s">
        <v>248</v>
      </c>
      <c r="E172" s="20">
        <v>110.85473097754361</v>
      </c>
      <c r="F172" s="19">
        <v>77168.75</v>
      </c>
      <c r="G172" s="19">
        <v>0</v>
      </c>
      <c r="H172" s="19">
        <f t="shared" si="26"/>
        <v>77168.75</v>
      </c>
      <c r="I172" s="12">
        <f t="shared" si="27"/>
        <v>696.12500359260673</v>
      </c>
      <c r="J172" s="16">
        <f t="shared" si="28"/>
        <v>37211.867821543659</v>
      </c>
      <c r="K172" s="21"/>
      <c r="L172" s="21">
        <v>2803.2944451695439</v>
      </c>
      <c r="M172" s="21">
        <v>0</v>
      </c>
      <c r="N172" s="21">
        <f t="shared" si="32"/>
        <v>-0.13020059841965109</v>
      </c>
      <c r="O172" s="21">
        <f t="shared" si="33"/>
        <v>2803.1642445711241</v>
      </c>
      <c r="P172" s="21"/>
      <c r="Q172" s="25">
        <f t="shared" si="29"/>
        <v>40015.032066114785</v>
      </c>
      <c r="R172" s="52">
        <v>0</v>
      </c>
      <c r="S172" s="53">
        <f t="shared" si="34"/>
        <v>0</v>
      </c>
      <c r="T172" s="21">
        <f t="shared" si="30"/>
        <v>40015.032066114785</v>
      </c>
      <c r="U172" s="13"/>
      <c r="V172" s="25">
        <v>0</v>
      </c>
      <c r="W172" s="21">
        <f t="shared" si="31"/>
        <v>40015.032066114785</v>
      </c>
      <c r="X172" s="13"/>
      <c r="Y172" s="21">
        <f t="shared" si="35"/>
        <v>10003.758016528696</v>
      </c>
      <c r="Z172" s="21">
        <f t="shared" si="35"/>
        <v>10003.758016528696</v>
      </c>
      <c r="AA172" s="21">
        <f t="shared" si="35"/>
        <v>10003.758016528696</v>
      </c>
      <c r="AB172" s="3"/>
      <c r="AC172" s="21">
        <f t="shared" si="36"/>
        <v>74.775977592828866</v>
      </c>
      <c r="AD172" s="21">
        <f t="shared" si="35"/>
        <v>10003.758016528696</v>
      </c>
      <c r="AE172" s="21">
        <f t="shared" si="37"/>
        <v>10078.533994121524</v>
      </c>
    </row>
    <row r="173" spans="2:31" x14ac:dyDescent="0.3">
      <c r="B173" s="3">
        <v>643</v>
      </c>
      <c r="C173" s="17">
        <v>7</v>
      </c>
      <c r="D173" s="18" t="s">
        <v>249</v>
      </c>
      <c r="E173" s="20">
        <v>6.900025061560684</v>
      </c>
      <c r="F173" s="19">
        <v>26111.29</v>
      </c>
      <c r="G173" s="19">
        <v>0</v>
      </c>
      <c r="H173" s="19">
        <f t="shared" si="26"/>
        <v>26111.29</v>
      </c>
      <c r="I173" s="12">
        <f t="shared" si="27"/>
        <v>3784.2311827913873</v>
      </c>
      <c r="J173" s="16">
        <f t="shared" si="28"/>
        <v>12591.235080651102</v>
      </c>
      <c r="K173" s="21"/>
      <c r="L173" s="21">
        <v>-26.203291239443388</v>
      </c>
      <c r="M173" s="21">
        <v>0</v>
      </c>
      <c r="N173" s="21">
        <f t="shared" si="32"/>
        <v>-4.4055470426941634E-2</v>
      </c>
      <c r="O173" s="21">
        <f t="shared" si="33"/>
        <v>-26.247346709870328</v>
      </c>
      <c r="P173" s="21"/>
      <c r="Q173" s="25">
        <f t="shared" si="29"/>
        <v>12564.987733941232</v>
      </c>
      <c r="R173" s="52">
        <v>0</v>
      </c>
      <c r="S173" s="53">
        <f t="shared" si="34"/>
        <v>0</v>
      </c>
      <c r="T173" s="21">
        <f t="shared" si="30"/>
        <v>12564.987733941232</v>
      </c>
      <c r="U173" s="13"/>
      <c r="V173" s="25">
        <v>0</v>
      </c>
      <c r="W173" s="21">
        <f t="shared" si="31"/>
        <v>12564.987733941232</v>
      </c>
      <c r="X173" s="13"/>
      <c r="Y173" s="21">
        <f t="shared" si="35"/>
        <v>3141.2469334853081</v>
      </c>
      <c r="Z173" s="21">
        <f t="shared" si="35"/>
        <v>3141.2469334853081</v>
      </c>
      <c r="AA173" s="21">
        <f t="shared" si="35"/>
        <v>3141.2469334853081</v>
      </c>
      <c r="AB173" s="3"/>
      <c r="AC173" s="21">
        <f t="shared" si="36"/>
        <v>25.301656900751357</v>
      </c>
      <c r="AD173" s="21">
        <f t="shared" si="35"/>
        <v>3141.2469334853081</v>
      </c>
      <c r="AE173" s="21">
        <f t="shared" si="37"/>
        <v>3166.5485903860595</v>
      </c>
    </row>
    <row r="174" spans="2:31" x14ac:dyDescent="0.3">
      <c r="B174" s="3">
        <v>711</v>
      </c>
      <c r="C174" s="17">
        <v>7</v>
      </c>
      <c r="D174" s="18" t="s">
        <v>150</v>
      </c>
      <c r="E174" s="20">
        <v>446.28</v>
      </c>
      <c r="F174" s="19">
        <v>236844.49</v>
      </c>
      <c r="G174" s="19">
        <v>12751.15</v>
      </c>
      <c r="H174" s="19">
        <f t="shared" si="26"/>
        <v>224093.34</v>
      </c>
      <c r="I174" s="12">
        <f t="shared" si="27"/>
        <v>502.13619252487229</v>
      </c>
      <c r="J174" s="16">
        <f t="shared" si="28"/>
        <v>108060.99292483347</v>
      </c>
      <c r="K174" s="21"/>
      <c r="L174" s="21">
        <v>-247.37996493116952</v>
      </c>
      <c r="M174" s="21">
        <v>-52.660682703557541</v>
      </c>
      <c r="N174" s="21">
        <f t="shared" si="32"/>
        <v>-0.3780945910081262</v>
      </c>
      <c r="O174" s="21">
        <f t="shared" si="33"/>
        <v>-300.41874222573517</v>
      </c>
      <c r="P174" s="21"/>
      <c r="Q174" s="25">
        <f t="shared" si="29"/>
        <v>107760.57418260773</v>
      </c>
      <c r="R174" s="52">
        <v>0</v>
      </c>
      <c r="S174" s="53">
        <f t="shared" si="34"/>
        <v>0</v>
      </c>
      <c r="T174" s="21">
        <f t="shared" si="30"/>
        <v>107760.57418260773</v>
      </c>
      <c r="U174" s="13"/>
      <c r="V174" s="25">
        <v>0</v>
      </c>
      <c r="W174" s="21">
        <f t="shared" si="31"/>
        <v>107760.57418260773</v>
      </c>
      <c r="X174" s="13"/>
      <c r="Y174" s="21">
        <f t="shared" si="35"/>
        <v>26940.143545651932</v>
      </c>
      <c r="Z174" s="21">
        <f t="shared" si="35"/>
        <v>26940.143545651932</v>
      </c>
      <c r="AA174" s="21">
        <f t="shared" si="35"/>
        <v>26940.143545651932</v>
      </c>
      <c r="AB174" s="3"/>
      <c r="AC174" s="21">
        <f t="shared" si="36"/>
        <v>217.14487497260455</v>
      </c>
      <c r="AD174" s="21">
        <f t="shared" si="35"/>
        <v>26940.143545651932</v>
      </c>
      <c r="AE174" s="21">
        <f t="shared" si="37"/>
        <v>27157.288420624536</v>
      </c>
    </row>
    <row r="175" spans="2:31" x14ac:dyDescent="0.3">
      <c r="B175" s="3">
        <v>712</v>
      </c>
      <c r="C175" s="17">
        <v>7</v>
      </c>
      <c r="D175" s="18" t="s">
        <v>151</v>
      </c>
      <c r="E175" s="20">
        <v>802.26999999999987</v>
      </c>
      <c r="F175" s="19">
        <v>381628.55</v>
      </c>
      <c r="G175" s="19">
        <v>0</v>
      </c>
      <c r="H175" s="19">
        <f t="shared" si="26"/>
        <v>381628.55</v>
      </c>
      <c r="I175" s="12">
        <f t="shared" si="27"/>
        <v>475.685928677378</v>
      </c>
      <c r="J175" s="16">
        <f t="shared" si="28"/>
        <v>184026.70976952932</v>
      </c>
      <c r="K175" s="21"/>
      <c r="L175" s="21">
        <v>-331.6531041104754</v>
      </c>
      <c r="M175" s="21">
        <v>-75.95434052211931</v>
      </c>
      <c r="N175" s="21">
        <f t="shared" si="32"/>
        <v>-0.64389102562920542</v>
      </c>
      <c r="O175" s="21">
        <f t="shared" si="33"/>
        <v>-408.25133565822392</v>
      </c>
      <c r="P175" s="21"/>
      <c r="Q175" s="25">
        <f t="shared" si="29"/>
        <v>183618.4584338711</v>
      </c>
      <c r="R175" s="52">
        <v>0</v>
      </c>
      <c r="S175" s="53">
        <f t="shared" si="34"/>
        <v>0</v>
      </c>
      <c r="T175" s="21">
        <f t="shared" si="30"/>
        <v>183618.4584338711</v>
      </c>
      <c r="U175" s="13"/>
      <c r="V175" s="25">
        <v>0</v>
      </c>
      <c r="W175" s="21">
        <f t="shared" si="31"/>
        <v>183618.4584338711</v>
      </c>
      <c r="X175" s="13"/>
      <c r="Y175" s="21">
        <f t="shared" si="35"/>
        <v>45904.614608467775</v>
      </c>
      <c r="Z175" s="21">
        <f t="shared" si="35"/>
        <v>45904.614608467775</v>
      </c>
      <c r="AA175" s="21">
        <f t="shared" si="35"/>
        <v>45904.614608467775</v>
      </c>
      <c r="AB175" s="3"/>
      <c r="AC175" s="21">
        <f t="shared" si="36"/>
        <v>369.79538872385217</v>
      </c>
      <c r="AD175" s="21">
        <f t="shared" si="35"/>
        <v>45904.614608467775</v>
      </c>
      <c r="AE175" s="21">
        <f t="shared" si="37"/>
        <v>46274.409997191629</v>
      </c>
    </row>
    <row r="176" spans="2:31" x14ac:dyDescent="0.3">
      <c r="B176" s="3">
        <v>718</v>
      </c>
      <c r="C176" s="17">
        <v>7</v>
      </c>
      <c r="D176" s="18" t="s">
        <v>152</v>
      </c>
      <c r="E176" s="20">
        <v>39.640028044351531</v>
      </c>
      <c r="F176" s="19">
        <v>24676.86</v>
      </c>
      <c r="G176" s="19">
        <v>0</v>
      </c>
      <c r="H176" s="19">
        <f t="shared" si="26"/>
        <v>24676.86</v>
      </c>
      <c r="I176" s="12">
        <f t="shared" si="27"/>
        <v>622.52377754097745</v>
      </c>
      <c r="J176" s="16">
        <f t="shared" si="28"/>
        <v>11899.53255133377</v>
      </c>
      <c r="K176" s="21"/>
      <c r="L176" s="21">
        <v>-21.723754677876059</v>
      </c>
      <c r="M176" s="21">
        <v>-5.683079849760361</v>
      </c>
      <c r="N176" s="21">
        <f t="shared" si="32"/>
        <v>-4.1635272556805075E-2</v>
      </c>
      <c r="O176" s="21">
        <f t="shared" si="33"/>
        <v>-27.448469800193227</v>
      </c>
      <c r="P176" s="21"/>
      <c r="Q176" s="25">
        <f t="shared" si="29"/>
        <v>11872.084081533578</v>
      </c>
      <c r="R176" s="52">
        <v>0</v>
      </c>
      <c r="S176" s="53">
        <f t="shared" si="34"/>
        <v>0</v>
      </c>
      <c r="T176" s="21">
        <f t="shared" si="30"/>
        <v>11872.084081533578</v>
      </c>
      <c r="U176" s="13"/>
      <c r="V176" s="25">
        <v>0</v>
      </c>
      <c r="W176" s="21">
        <f t="shared" si="31"/>
        <v>11872.084081533578</v>
      </c>
      <c r="X176" s="13"/>
      <c r="Y176" s="21">
        <f t="shared" si="35"/>
        <v>2968.0210203833944</v>
      </c>
      <c r="Z176" s="21">
        <f t="shared" si="35"/>
        <v>2968.0210203833944</v>
      </c>
      <c r="AA176" s="21">
        <f t="shared" si="35"/>
        <v>2968.0210203833944</v>
      </c>
      <c r="AB176" s="3"/>
      <c r="AC176" s="21">
        <f t="shared" si="36"/>
        <v>23.911704289901998</v>
      </c>
      <c r="AD176" s="21">
        <f t="shared" si="35"/>
        <v>2968.0210203833944</v>
      </c>
      <c r="AE176" s="21">
        <f t="shared" si="37"/>
        <v>2991.9327246732964</v>
      </c>
    </row>
    <row r="177" spans="2:31" x14ac:dyDescent="0.3">
      <c r="B177" s="3">
        <v>736</v>
      </c>
      <c r="C177" s="17">
        <v>7</v>
      </c>
      <c r="D177" s="18" t="s">
        <v>153</v>
      </c>
      <c r="E177" s="20">
        <v>131.56105718761611</v>
      </c>
      <c r="F177" s="19">
        <v>170008.1</v>
      </c>
      <c r="G177" s="19">
        <v>144</v>
      </c>
      <c r="H177" s="19">
        <f t="shared" si="26"/>
        <v>169864.1</v>
      </c>
      <c r="I177" s="12">
        <f t="shared" si="27"/>
        <v>1291.1427107016998</v>
      </c>
      <c r="J177" s="16">
        <f t="shared" si="28"/>
        <v>81910.882796798891</v>
      </c>
      <c r="K177" s="21"/>
      <c r="L177" s="21">
        <v>-355.44477334986004</v>
      </c>
      <c r="M177" s="21">
        <v>-13.511557680969418</v>
      </c>
      <c r="N177" s="21">
        <f t="shared" si="32"/>
        <v>-0.28659797482809374</v>
      </c>
      <c r="O177" s="21">
        <f t="shared" si="33"/>
        <v>-369.24292900565757</v>
      </c>
      <c r="P177" s="21"/>
      <c r="Q177" s="25">
        <f t="shared" si="29"/>
        <v>81541.63986779323</v>
      </c>
      <c r="R177" s="52">
        <v>0</v>
      </c>
      <c r="S177" s="53">
        <f t="shared" si="34"/>
        <v>0</v>
      </c>
      <c r="T177" s="21">
        <f t="shared" si="30"/>
        <v>81541.63986779323</v>
      </c>
      <c r="U177" s="13"/>
      <c r="V177" s="25">
        <v>0</v>
      </c>
      <c r="W177" s="21">
        <f t="shared" si="31"/>
        <v>81541.63986779323</v>
      </c>
      <c r="X177" s="13"/>
      <c r="Y177" s="21">
        <f t="shared" si="35"/>
        <v>20385.409966948308</v>
      </c>
      <c r="Z177" s="21">
        <f t="shared" si="35"/>
        <v>20385.409966948308</v>
      </c>
      <c r="AA177" s="21">
        <f t="shared" si="35"/>
        <v>20385.409966948308</v>
      </c>
      <c r="AB177" s="3"/>
      <c r="AC177" s="21">
        <f t="shared" si="36"/>
        <v>164.59712170309928</v>
      </c>
      <c r="AD177" s="21">
        <f t="shared" si="35"/>
        <v>20385.409966948308</v>
      </c>
      <c r="AE177" s="21">
        <f t="shared" si="37"/>
        <v>20550.007088651408</v>
      </c>
    </row>
    <row r="178" spans="2:31" x14ac:dyDescent="0.3">
      <c r="B178" s="3">
        <v>757</v>
      </c>
      <c r="C178" s="17">
        <v>7</v>
      </c>
      <c r="D178" s="18" t="s">
        <v>154</v>
      </c>
      <c r="E178" s="20">
        <v>463.09248804220078</v>
      </c>
      <c r="F178" s="19">
        <v>284396.12</v>
      </c>
      <c r="G178" s="19">
        <v>608</v>
      </c>
      <c r="H178" s="19">
        <f t="shared" si="26"/>
        <v>283788.12</v>
      </c>
      <c r="I178" s="12">
        <f t="shared" si="27"/>
        <v>612.81089054102495</v>
      </c>
      <c r="J178" s="16">
        <f t="shared" si="28"/>
        <v>136846.66410644684</v>
      </c>
      <c r="K178" s="21"/>
      <c r="L178" s="21">
        <v>-279.49812433354964</v>
      </c>
      <c r="M178" s="21">
        <v>-71.310710749821737</v>
      </c>
      <c r="N178" s="21">
        <f t="shared" si="32"/>
        <v>-0.47881277134057187</v>
      </c>
      <c r="O178" s="21">
        <f t="shared" si="33"/>
        <v>-351.28764785471196</v>
      </c>
      <c r="P178" s="21"/>
      <c r="Q178" s="25">
        <f t="shared" si="29"/>
        <v>136495.37645859213</v>
      </c>
      <c r="R178" s="52">
        <v>0</v>
      </c>
      <c r="S178" s="53">
        <f t="shared" si="34"/>
        <v>0</v>
      </c>
      <c r="T178" s="21">
        <f t="shared" si="30"/>
        <v>136495.37645859213</v>
      </c>
      <c r="U178" s="13"/>
      <c r="V178" s="25">
        <v>0</v>
      </c>
      <c r="W178" s="21">
        <f t="shared" si="31"/>
        <v>136495.37645859213</v>
      </c>
      <c r="X178" s="13"/>
      <c r="Y178" s="21">
        <f t="shared" si="35"/>
        <v>34123.844114648033</v>
      </c>
      <c r="Z178" s="21">
        <f t="shared" si="35"/>
        <v>34123.844114648033</v>
      </c>
      <c r="AA178" s="21">
        <f t="shared" si="35"/>
        <v>34123.844114648033</v>
      </c>
      <c r="AB178" s="3"/>
      <c r="AC178" s="21">
        <f t="shared" si="36"/>
        <v>274.98869817420945</v>
      </c>
      <c r="AD178" s="21">
        <f t="shared" si="35"/>
        <v>34123.844114648033</v>
      </c>
      <c r="AE178" s="21">
        <f t="shared" si="37"/>
        <v>34398.832812822242</v>
      </c>
    </row>
    <row r="179" spans="2:31" x14ac:dyDescent="0.3">
      <c r="B179" s="3">
        <v>786</v>
      </c>
      <c r="C179" s="17">
        <v>7</v>
      </c>
      <c r="D179" s="18" t="s">
        <v>155</v>
      </c>
      <c r="E179" s="20">
        <v>3058.6000000000004</v>
      </c>
      <c r="F179" s="19">
        <v>1646967.46</v>
      </c>
      <c r="G179" s="19">
        <v>167373.51999999999</v>
      </c>
      <c r="H179" s="19">
        <f t="shared" si="26"/>
        <v>1479593.94</v>
      </c>
      <c r="I179" s="12">
        <f t="shared" si="27"/>
        <v>483.74875433204727</v>
      </c>
      <c r="J179" s="16">
        <f t="shared" si="28"/>
        <v>713481.22296703001</v>
      </c>
      <c r="K179" s="21"/>
      <c r="L179" s="21">
        <v>-1625.9809393575415</v>
      </c>
      <c r="M179" s="21">
        <v>-341.97922803077381</v>
      </c>
      <c r="N179" s="21">
        <f t="shared" si="32"/>
        <v>-2.496399337893763</v>
      </c>
      <c r="O179" s="21">
        <f t="shared" si="33"/>
        <v>-1970.4565667262091</v>
      </c>
      <c r="P179" s="21"/>
      <c r="Q179" s="25">
        <f t="shared" si="29"/>
        <v>711510.76640030381</v>
      </c>
      <c r="R179" s="52">
        <v>0</v>
      </c>
      <c r="S179" s="53">
        <f t="shared" si="34"/>
        <v>0</v>
      </c>
      <c r="T179" s="21">
        <f t="shared" si="30"/>
        <v>711510.76640030381</v>
      </c>
      <c r="U179" s="13"/>
      <c r="V179" s="25">
        <v>0</v>
      </c>
      <c r="W179" s="21">
        <f t="shared" si="31"/>
        <v>711510.76640030381</v>
      </c>
      <c r="X179" s="13"/>
      <c r="Y179" s="21">
        <f t="shared" si="35"/>
        <v>177877.69160007595</v>
      </c>
      <c r="Z179" s="21">
        <f t="shared" si="35"/>
        <v>177877.69160007595</v>
      </c>
      <c r="AA179" s="21">
        <f t="shared" si="35"/>
        <v>177877.69160007595</v>
      </c>
      <c r="AB179" s="3"/>
      <c r="AC179" s="21">
        <f t="shared" si="36"/>
        <v>1433.7161519906097</v>
      </c>
      <c r="AD179" s="21">
        <f t="shared" si="35"/>
        <v>177877.69160007595</v>
      </c>
      <c r="AE179" s="21">
        <f t="shared" si="37"/>
        <v>179311.40775206656</v>
      </c>
    </row>
    <row r="180" spans="2:31" x14ac:dyDescent="0.3">
      <c r="B180" s="3">
        <v>854</v>
      </c>
      <c r="C180" s="17">
        <v>7</v>
      </c>
      <c r="D180" s="18" t="s">
        <v>156</v>
      </c>
      <c r="E180" s="20">
        <v>1034.6772209405242</v>
      </c>
      <c r="F180" s="19">
        <v>752199.32</v>
      </c>
      <c r="G180" s="19">
        <v>17207.98</v>
      </c>
      <c r="H180" s="19">
        <f t="shared" si="26"/>
        <v>734991.34</v>
      </c>
      <c r="I180" s="12">
        <f t="shared" si="27"/>
        <v>710.35809537963053</v>
      </c>
      <c r="J180" s="16">
        <f t="shared" si="28"/>
        <v>354423.26840928814</v>
      </c>
      <c r="K180" s="21"/>
      <c r="L180" s="21">
        <v>-538.00262489620945</v>
      </c>
      <c r="M180" s="21">
        <v>-117.34197004127782</v>
      </c>
      <c r="N180" s="21">
        <f t="shared" si="32"/>
        <v>-1.2400915176319591</v>
      </c>
      <c r="O180" s="21">
        <f t="shared" si="33"/>
        <v>-656.58468645511925</v>
      </c>
      <c r="P180" s="21"/>
      <c r="Q180" s="25">
        <f t="shared" si="29"/>
        <v>353766.683722833</v>
      </c>
      <c r="R180" s="52">
        <v>0</v>
      </c>
      <c r="S180" s="53">
        <f t="shared" si="34"/>
        <v>0</v>
      </c>
      <c r="T180" s="21">
        <f t="shared" si="30"/>
        <v>353766.683722833</v>
      </c>
      <c r="U180" s="13"/>
      <c r="V180" s="25">
        <v>0</v>
      </c>
      <c r="W180" s="21">
        <f t="shared" si="31"/>
        <v>353766.683722833</v>
      </c>
      <c r="X180" s="13"/>
      <c r="Y180" s="21">
        <f t="shared" si="35"/>
        <v>88441.670930708249</v>
      </c>
      <c r="Z180" s="21">
        <f t="shared" si="35"/>
        <v>88441.670930708249</v>
      </c>
      <c r="AA180" s="21">
        <f t="shared" si="35"/>
        <v>88441.670930708249</v>
      </c>
      <c r="AB180" s="3"/>
      <c r="AC180" s="21">
        <f t="shared" si="36"/>
        <v>712.20145422548978</v>
      </c>
      <c r="AD180" s="21">
        <f t="shared" si="35"/>
        <v>88441.670930708249</v>
      </c>
      <c r="AE180" s="21">
        <f t="shared" si="37"/>
        <v>89153.87238493374</v>
      </c>
    </row>
    <row r="181" spans="2:31" x14ac:dyDescent="0.3">
      <c r="B181" s="3">
        <v>855</v>
      </c>
      <c r="C181" s="17">
        <v>7</v>
      </c>
      <c r="D181" s="18" t="s">
        <v>157</v>
      </c>
      <c r="E181" s="20">
        <v>225.15</v>
      </c>
      <c r="F181" s="19">
        <v>160179.32999999999</v>
      </c>
      <c r="G181" s="19">
        <v>530</v>
      </c>
      <c r="H181" s="19">
        <f t="shared" si="26"/>
        <v>159649.32999999999</v>
      </c>
      <c r="I181" s="12">
        <f t="shared" si="27"/>
        <v>709.07985787252937</v>
      </c>
      <c r="J181" s="16">
        <f t="shared" si="28"/>
        <v>76985.175550439832</v>
      </c>
      <c r="K181" s="21"/>
      <c r="L181" s="21">
        <v>-474.25589880495681</v>
      </c>
      <c r="M181" s="21">
        <v>-31.81544184312952</v>
      </c>
      <c r="N181" s="21">
        <f t="shared" si="32"/>
        <v>-0.26936341852493856</v>
      </c>
      <c r="O181" s="21">
        <f t="shared" si="33"/>
        <v>-506.34070406661129</v>
      </c>
      <c r="P181" s="21"/>
      <c r="Q181" s="25">
        <f t="shared" si="29"/>
        <v>76478.834846373225</v>
      </c>
      <c r="R181" s="52">
        <v>0</v>
      </c>
      <c r="S181" s="53">
        <f t="shared" si="34"/>
        <v>0</v>
      </c>
      <c r="T181" s="21">
        <f t="shared" si="30"/>
        <v>76478.834846373225</v>
      </c>
      <c r="U181" s="13"/>
      <c r="V181" s="25">
        <v>0</v>
      </c>
      <c r="W181" s="21">
        <f t="shared" si="31"/>
        <v>76478.834846373225</v>
      </c>
      <c r="X181" s="13"/>
      <c r="Y181" s="21">
        <f t="shared" si="35"/>
        <v>19119.708711593306</v>
      </c>
      <c r="Z181" s="21">
        <f t="shared" si="35"/>
        <v>19119.708711593306</v>
      </c>
      <c r="AA181" s="21">
        <f t="shared" si="35"/>
        <v>19119.708711593306</v>
      </c>
      <c r="AB181" s="3"/>
      <c r="AC181" s="21">
        <f t="shared" si="36"/>
        <v>154.69908120567121</v>
      </c>
      <c r="AD181" s="21">
        <f t="shared" si="35"/>
        <v>19119.708711593306</v>
      </c>
      <c r="AE181" s="21">
        <f t="shared" si="37"/>
        <v>19274.407792798978</v>
      </c>
    </row>
    <row r="182" spans="2:31" x14ac:dyDescent="0.3">
      <c r="B182" s="3">
        <v>862</v>
      </c>
      <c r="C182" s="17">
        <v>7</v>
      </c>
      <c r="D182" s="18" t="s">
        <v>158</v>
      </c>
      <c r="E182" s="20">
        <v>13.03531182914487</v>
      </c>
      <c r="F182" s="19">
        <v>11293.56</v>
      </c>
      <c r="G182" s="19">
        <v>10454.92</v>
      </c>
      <c r="H182" s="19">
        <f t="shared" si="26"/>
        <v>838.63999999999942</v>
      </c>
      <c r="I182" s="12">
        <f t="shared" si="27"/>
        <v>64.336013667500822</v>
      </c>
      <c r="J182" s="16">
        <f t="shared" si="28"/>
        <v>404.40412511359006</v>
      </c>
      <c r="K182" s="21"/>
      <c r="L182" s="21">
        <v>-3.7004300175472054</v>
      </c>
      <c r="M182" s="21">
        <v>-0.68184622017656693</v>
      </c>
      <c r="N182" s="21">
        <f t="shared" si="32"/>
        <v>-1.4149695292285558E-3</v>
      </c>
      <c r="O182" s="21">
        <f t="shared" si="33"/>
        <v>-4.3836912072530012</v>
      </c>
      <c r="P182" s="21"/>
      <c r="Q182" s="25">
        <f t="shared" si="29"/>
        <v>400.02043390633708</v>
      </c>
      <c r="R182" s="52">
        <v>0</v>
      </c>
      <c r="S182" s="53">
        <f t="shared" si="34"/>
        <v>0</v>
      </c>
      <c r="T182" s="21">
        <f t="shared" si="30"/>
        <v>400.02043390633708</v>
      </c>
      <c r="U182" s="13"/>
      <c r="V182" s="25">
        <v>0</v>
      </c>
      <c r="W182" s="21">
        <f t="shared" si="31"/>
        <v>400.02043390633708</v>
      </c>
      <c r="X182" s="13"/>
      <c r="Y182" s="21">
        <f t="shared" si="35"/>
        <v>100.00510847658427</v>
      </c>
      <c r="Z182" s="21">
        <f t="shared" si="35"/>
        <v>100.00510847658427</v>
      </c>
      <c r="AA182" s="21">
        <f t="shared" si="35"/>
        <v>100.00510847658427</v>
      </c>
      <c r="AB182" s="3"/>
      <c r="AC182" s="21">
        <f t="shared" si="36"/>
        <v>0.81263627891406753</v>
      </c>
      <c r="AD182" s="21">
        <f t="shared" si="35"/>
        <v>100.00510847658427</v>
      </c>
      <c r="AE182" s="21">
        <f t="shared" si="37"/>
        <v>100.81774475549834</v>
      </c>
    </row>
    <row r="183" spans="2:31" x14ac:dyDescent="0.3">
      <c r="B183" s="3">
        <v>958</v>
      </c>
      <c r="C183" s="17">
        <v>7</v>
      </c>
      <c r="D183" s="18" t="s">
        <v>159</v>
      </c>
      <c r="E183" s="20">
        <v>497.66213501309295</v>
      </c>
      <c r="F183" s="19">
        <v>204341.06</v>
      </c>
      <c r="G183" s="19">
        <v>123.4</v>
      </c>
      <c r="H183" s="19">
        <f t="shared" si="26"/>
        <v>204217.66</v>
      </c>
      <c r="I183" s="12">
        <f t="shared" si="27"/>
        <v>410.35402461275714</v>
      </c>
      <c r="J183" s="16">
        <f t="shared" si="28"/>
        <v>98476.657594491859</v>
      </c>
      <c r="K183" s="21"/>
      <c r="L183" s="21">
        <v>-135.86569458973827</v>
      </c>
      <c r="M183" s="21">
        <v>-44.712889563728822</v>
      </c>
      <c r="N183" s="21">
        <f t="shared" si="32"/>
        <v>-0.34455996164070102</v>
      </c>
      <c r="O183" s="21">
        <f t="shared" si="33"/>
        <v>-180.92314411510779</v>
      </c>
      <c r="P183" s="21"/>
      <c r="Q183" s="25">
        <f t="shared" si="29"/>
        <v>98295.734450376753</v>
      </c>
      <c r="R183" s="52">
        <v>0</v>
      </c>
      <c r="S183" s="53">
        <f t="shared" si="34"/>
        <v>0</v>
      </c>
      <c r="T183" s="21">
        <f t="shared" si="30"/>
        <v>98295.734450376753</v>
      </c>
      <c r="U183" s="13"/>
      <c r="V183" s="25">
        <v>0</v>
      </c>
      <c r="W183" s="21">
        <f t="shared" si="31"/>
        <v>98295.734450376753</v>
      </c>
      <c r="X183" s="13"/>
      <c r="Y183" s="21">
        <f t="shared" si="35"/>
        <v>24573.933612594188</v>
      </c>
      <c r="Z183" s="21">
        <f t="shared" si="35"/>
        <v>24573.933612594188</v>
      </c>
      <c r="AA183" s="21">
        <f t="shared" si="35"/>
        <v>24573.933612594188</v>
      </c>
      <c r="AB183" s="3"/>
      <c r="AC183" s="21">
        <f t="shared" si="36"/>
        <v>197.88548043372407</v>
      </c>
      <c r="AD183" s="21">
        <f t="shared" si="35"/>
        <v>24573.933612594188</v>
      </c>
      <c r="AE183" s="21">
        <f t="shared" si="37"/>
        <v>24771.819093027912</v>
      </c>
    </row>
    <row r="184" spans="2:31" x14ac:dyDescent="0.3">
      <c r="B184" s="3">
        <v>967</v>
      </c>
      <c r="C184" s="17">
        <v>7</v>
      </c>
      <c r="D184" s="18" t="s">
        <v>160</v>
      </c>
      <c r="E184" s="20">
        <v>180.04372698414895</v>
      </c>
      <c r="F184" s="19">
        <v>99984.01</v>
      </c>
      <c r="G184" s="19">
        <v>0</v>
      </c>
      <c r="H184" s="19">
        <f t="shared" si="26"/>
        <v>99984.01</v>
      </c>
      <c r="I184" s="12">
        <f t="shared" si="27"/>
        <v>555.3318167469539</v>
      </c>
      <c r="J184" s="16">
        <f t="shared" si="28"/>
        <v>48213.71039945443</v>
      </c>
      <c r="K184" s="21"/>
      <c r="L184" s="21">
        <v>2239.8645641563053</v>
      </c>
      <c r="M184" s="21">
        <v>1393.0877101393526</v>
      </c>
      <c r="N184" s="21">
        <f t="shared" si="32"/>
        <v>-0.16869494367080429</v>
      </c>
      <c r="O184" s="21">
        <f t="shared" si="33"/>
        <v>3632.7835793519871</v>
      </c>
      <c r="P184" s="21"/>
      <c r="Q184" s="25">
        <f t="shared" si="29"/>
        <v>51846.493978806415</v>
      </c>
      <c r="R184" s="52">
        <v>0</v>
      </c>
      <c r="S184" s="53">
        <f t="shared" si="34"/>
        <v>0</v>
      </c>
      <c r="T184" s="21">
        <f t="shared" si="30"/>
        <v>51846.493978806415</v>
      </c>
      <c r="U184" s="13"/>
      <c r="V184" s="25">
        <v>0</v>
      </c>
      <c r="W184" s="21">
        <f t="shared" si="31"/>
        <v>51846.493978806415</v>
      </c>
      <c r="X184" s="13"/>
      <c r="Y184" s="21">
        <f t="shared" si="35"/>
        <v>12961.623494701604</v>
      </c>
      <c r="Z184" s="21">
        <f t="shared" si="35"/>
        <v>12961.623494701604</v>
      </c>
      <c r="AA184" s="21">
        <f t="shared" si="35"/>
        <v>12961.623494701604</v>
      </c>
      <c r="AB184" s="3"/>
      <c r="AC184" s="21">
        <f t="shared" si="36"/>
        <v>96.883804537473736</v>
      </c>
      <c r="AD184" s="21">
        <f t="shared" si="35"/>
        <v>12961.623494701604</v>
      </c>
      <c r="AE184" s="21">
        <f t="shared" si="37"/>
        <v>13058.507299239078</v>
      </c>
    </row>
    <row r="185" spans="2:31" x14ac:dyDescent="0.3">
      <c r="B185" s="3">
        <v>971</v>
      </c>
      <c r="C185" s="17">
        <v>7</v>
      </c>
      <c r="D185" s="18" t="s">
        <v>161</v>
      </c>
      <c r="E185" s="20">
        <v>902.95999999999992</v>
      </c>
      <c r="F185" s="19">
        <v>644373.35</v>
      </c>
      <c r="G185" s="19">
        <v>91228.23</v>
      </c>
      <c r="H185" s="19">
        <f t="shared" si="26"/>
        <v>553145.12</v>
      </c>
      <c r="I185" s="12">
        <f t="shared" si="27"/>
        <v>612.59094533534164</v>
      </c>
      <c r="J185" s="16">
        <f t="shared" si="28"/>
        <v>266734.43708200409</v>
      </c>
      <c r="K185" s="21"/>
      <c r="L185" s="21">
        <v>-486.58081474760547</v>
      </c>
      <c r="M185" s="21">
        <v>-100.17941686348058</v>
      </c>
      <c r="N185" s="21">
        <f t="shared" si="32"/>
        <v>-0.93327707960683204</v>
      </c>
      <c r="O185" s="21">
        <f t="shared" si="33"/>
        <v>-587.69350869069285</v>
      </c>
      <c r="P185" s="21"/>
      <c r="Q185" s="25">
        <f t="shared" si="29"/>
        <v>266146.7435733134</v>
      </c>
      <c r="R185" s="52">
        <v>0</v>
      </c>
      <c r="S185" s="53">
        <f t="shared" si="34"/>
        <v>0</v>
      </c>
      <c r="T185" s="21">
        <f t="shared" si="30"/>
        <v>266146.7435733134</v>
      </c>
      <c r="U185" s="13"/>
      <c r="V185" s="25">
        <v>0</v>
      </c>
      <c r="W185" s="21">
        <f t="shared" si="31"/>
        <v>266146.7435733134</v>
      </c>
      <c r="X185" s="13"/>
      <c r="Y185" s="21">
        <f t="shared" ref="Y185:AD216" si="38">$W185/4</f>
        <v>66536.685893328351</v>
      </c>
      <c r="Z185" s="21">
        <f t="shared" si="38"/>
        <v>66536.685893328351</v>
      </c>
      <c r="AA185" s="21">
        <f t="shared" si="38"/>
        <v>66536.685893328351</v>
      </c>
      <c r="AB185" s="3"/>
      <c r="AC185" s="21">
        <f t="shared" si="36"/>
        <v>535.9937422687633</v>
      </c>
      <c r="AD185" s="21">
        <f t="shared" si="38"/>
        <v>66536.685893328351</v>
      </c>
      <c r="AE185" s="21">
        <f t="shared" si="37"/>
        <v>67072.679635597116</v>
      </c>
    </row>
    <row r="186" spans="2:31" x14ac:dyDescent="0.3">
      <c r="B186" s="3">
        <v>975</v>
      </c>
      <c r="C186" s="17">
        <v>7</v>
      </c>
      <c r="D186" s="18" t="s">
        <v>162</v>
      </c>
      <c r="E186" s="20">
        <v>19.552967743717307</v>
      </c>
      <c r="F186" s="19">
        <v>83056.259999999995</v>
      </c>
      <c r="G186" s="19">
        <v>0</v>
      </c>
      <c r="H186" s="19">
        <f t="shared" si="26"/>
        <v>83056.259999999995</v>
      </c>
      <c r="I186" s="12">
        <f t="shared" si="27"/>
        <v>4247.7572248175647</v>
      </c>
      <c r="J186" s="16">
        <f t="shared" si="28"/>
        <v>40050.908805335886</v>
      </c>
      <c r="K186" s="21"/>
      <c r="L186" s="21">
        <v>-89.28546918754364</v>
      </c>
      <c r="M186" s="21">
        <v>-3.767314229468866</v>
      </c>
      <c r="N186" s="21">
        <f t="shared" si="32"/>
        <v>-0.14013411846761975</v>
      </c>
      <c r="O186" s="21">
        <f t="shared" si="33"/>
        <v>-93.19291753548012</v>
      </c>
      <c r="P186" s="21"/>
      <c r="Q186" s="25">
        <f t="shared" si="29"/>
        <v>39957.715887800405</v>
      </c>
      <c r="R186" s="52">
        <v>0</v>
      </c>
      <c r="S186" s="53">
        <f t="shared" si="34"/>
        <v>0</v>
      </c>
      <c r="T186" s="21">
        <f t="shared" si="30"/>
        <v>39957.715887800405</v>
      </c>
      <c r="U186" s="13"/>
      <c r="V186" s="25">
        <v>0</v>
      </c>
      <c r="W186" s="21">
        <f t="shared" si="31"/>
        <v>39957.715887800405</v>
      </c>
      <c r="X186" s="13"/>
      <c r="Y186" s="21">
        <f t="shared" si="38"/>
        <v>9989.4289719501012</v>
      </c>
      <c r="Z186" s="21">
        <f t="shared" si="38"/>
        <v>9989.4289719501012</v>
      </c>
      <c r="AA186" s="21">
        <f t="shared" si="38"/>
        <v>9989.4289719501012</v>
      </c>
      <c r="AB186" s="3"/>
      <c r="AC186" s="21">
        <f t="shared" si="36"/>
        <v>80.480933495801963</v>
      </c>
      <c r="AD186" s="21">
        <f t="shared" si="38"/>
        <v>9989.4289719501012</v>
      </c>
      <c r="AE186" s="21">
        <f t="shared" si="37"/>
        <v>10069.909905445904</v>
      </c>
    </row>
    <row r="187" spans="2:31" x14ac:dyDescent="0.3">
      <c r="B187" s="3">
        <v>976</v>
      </c>
      <c r="C187" s="17">
        <v>7</v>
      </c>
      <c r="D187" s="18" t="s">
        <v>163</v>
      </c>
      <c r="E187" s="20">
        <v>16.321466792467358</v>
      </c>
      <c r="F187" s="19">
        <v>69846.58</v>
      </c>
      <c r="G187" s="19">
        <v>0</v>
      </c>
      <c r="H187" s="19">
        <f t="shared" si="26"/>
        <v>69846.58</v>
      </c>
      <c r="I187" s="12">
        <f t="shared" si="27"/>
        <v>4279.4303286660124</v>
      </c>
      <c r="J187" s="16">
        <f t="shared" si="28"/>
        <v>33681.013399165786</v>
      </c>
      <c r="K187" s="21"/>
      <c r="L187" s="21">
        <v>-93.450267791207807</v>
      </c>
      <c r="M187" s="21">
        <v>-5.9474278708521524</v>
      </c>
      <c r="N187" s="21">
        <f t="shared" si="32"/>
        <v>-0.11784649244112461</v>
      </c>
      <c r="O187" s="21">
        <f t="shared" si="33"/>
        <v>-99.515542154501091</v>
      </c>
      <c r="P187" s="21"/>
      <c r="Q187" s="25">
        <f t="shared" si="29"/>
        <v>33581.497857011287</v>
      </c>
      <c r="R187" s="52">
        <v>0</v>
      </c>
      <c r="S187" s="53">
        <f t="shared" si="34"/>
        <v>0</v>
      </c>
      <c r="T187" s="21">
        <f t="shared" si="30"/>
        <v>33581.497857011287</v>
      </c>
      <c r="U187" s="13"/>
      <c r="V187" s="25">
        <v>0</v>
      </c>
      <c r="W187" s="21">
        <f t="shared" si="31"/>
        <v>33581.497857011287</v>
      </c>
      <c r="X187" s="13"/>
      <c r="Y187" s="21">
        <f t="shared" si="38"/>
        <v>8395.3744642528218</v>
      </c>
      <c r="Z187" s="21">
        <f t="shared" si="38"/>
        <v>8395.3744642528218</v>
      </c>
      <c r="AA187" s="21">
        <f t="shared" si="38"/>
        <v>8395.3744642528218</v>
      </c>
      <c r="AB187" s="3"/>
      <c r="AC187" s="21">
        <f t="shared" si="36"/>
        <v>67.680846210619308</v>
      </c>
      <c r="AD187" s="21">
        <f t="shared" si="38"/>
        <v>8395.3744642528218</v>
      </c>
      <c r="AE187" s="21">
        <f t="shared" si="37"/>
        <v>8463.0553104634419</v>
      </c>
    </row>
    <row r="188" spans="2:31" x14ac:dyDescent="0.3">
      <c r="B188" s="3">
        <v>977</v>
      </c>
      <c r="C188" s="17">
        <v>7</v>
      </c>
      <c r="D188" s="18" t="s">
        <v>164</v>
      </c>
      <c r="E188" s="20">
        <v>47.431154642315136</v>
      </c>
      <c r="F188" s="19">
        <v>71574.62</v>
      </c>
      <c r="G188" s="19">
        <v>0</v>
      </c>
      <c r="H188" s="19">
        <f t="shared" si="26"/>
        <v>71574.62</v>
      </c>
      <c r="I188" s="12">
        <f t="shared" si="27"/>
        <v>1509.0212443646808</v>
      </c>
      <c r="J188" s="16">
        <f t="shared" si="28"/>
        <v>34514.298842694938</v>
      </c>
      <c r="K188" s="21"/>
      <c r="L188" s="21">
        <v>-140.17976346845717</v>
      </c>
      <c r="M188" s="21">
        <v>-8.2460143287826213</v>
      </c>
      <c r="N188" s="21">
        <f t="shared" si="32"/>
        <v>-0.12076207474734434</v>
      </c>
      <c r="O188" s="21">
        <f t="shared" si="33"/>
        <v>-148.54653987198714</v>
      </c>
      <c r="P188" s="21"/>
      <c r="Q188" s="25">
        <f t="shared" si="29"/>
        <v>34365.752302822948</v>
      </c>
      <c r="R188" s="52">
        <v>1</v>
      </c>
      <c r="S188" s="53">
        <f t="shared" si="34"/>
        <v>-3436.5752302822948</v>
      </c>
      <c r="T188" s="21">
        <f t="shared" si="30"/>
        <v>30929.177072540653</v>
      </c>
      <c r="U188" s="13"/>
      <c r="V188" s="25">
        <v>0</v>
      </c>
      <c r="W188" s="21">
        <f t="shared" si="31"/>
        <v>30929.177072540653</v>
      </c>
      <c r="X188" s="13"/>
      <c r="Y188" s="21">
        <f t="shared" si="38"/>
        <v>7732.2942681351633</v>
      </c>
      <c r="Z188" s="21">
        <f t="shared" si="38"/>
        <v>7732.2942681351633</v>
      </c>
      <c r="AA188" s="21">
        <f t="shared" si="38"/>
        <v>7732.2942681351633</v>
      </c>
      <c r="AB188" s="3"/>
      <c r="AC188" s="21">
        <f t="shared" si="36"/>
        <v>69.355304852485489</v>
      </c>
      <c r="AD188" s="21">
        <f t="shared" si="38"/>
        <v>7732.2942681351633</v>
      </c>
      <c r="AE188" s="21">
        <f t="shared" si="37"/>
        <v>7801.6495729876488</v>
      </c>
    </row>
    <row r="189" spans="2:31" x14ac:dyDescent="0.3">
      <c r="B189" s="3">
        <v>981</v>
      </c>
      <c r="C189" s="17">
        <v>7</v>
      </c>
      <c r="D189" s="18" t="s">
        <v>165</v>
      </c>
      <c r="E189" s="20">
        <v>228.7088911462898</v>
      </c>
      <c r="F189" s="19">
        <v>153688.72</v>
      </c>
      <c r="G189" s="19">
        <v>26749</v>
      </c>
      <c r="H189" s="19">
        <f t="shared" si="26"/>
        <v>126939.72</v>
      </c>
      <c r="I189" s="12">
        <f t="shared" si="27"/>
        <v>555.0274821576794</v>
      </c>
      <c r="J189" s="16">
        <f t="shared" si="28"/>
        <v>61212.136803353198</v>
      </c>
      <c r="K189" s="21"/>
      <c r="L189" s="21">
        <v>-92.64821895842033</v>
      </c>
      <c r="M189" s="21">
        <v>0</v>
      </c>
      <c r="N189" s="21">
        <f t="shared" si="32"/>
        <v>-0.21417513575408381</v>
      </c>
      <c r="O189" s="21">
        <f t="shared" si="33"/>
        <v>-92.862394094174419</v>
      </c>
      <c r="P189" s="21"/>
      <c r="Q189" s="25">
        <f t="shared" si="29"/>
        <v>61119.274409259022</v>
      </c>
      <c r="R189" s="52">
        <v>0</v>
      </c>
      <c r="S189" s="53">
        <f t="shared" si="34"/>
        <v>0</v>
      </c>
      <c r="T189" s="21">
        <f t="shared" si="30"/>
        <v>61119.274409259022</v>
      </c>
      <c r="U189" s="13"/>
      <c r="V189" s="25">
        <v>0</v>
      </c>
      <c r="W189" s="21">
        <f t="shared" si="31"/>
        <v>61119.274409259022</v>
      </c>
      <c r="X189" s="13"/>
      <c r="Y189" s="21">
        <f t="shared" si="38"/>
        <v>15279.818602314755</v>
      </c>
      <c r="Z189" s="21">
        <f t="shared" si="38"/>
        <v>15279.818602314755</v>
      </c>
      <c r="AA189" s="21">
        <f t="shared" si="38"/>
        <v>15279.818602314755</v>
      </c>
      <c r="AB189" s="3"/>
      <c r="AC189" s="21">
        <f t="shared" si="36"/>
        <v>123.00369849660606</v>
      </c>
      <c r="AD189" s="21">
        <f t="shared" si="38"/>
        <v>15279.818602314755</v>
      </c>
      <c r="AE189" s="21">
        <f t="shared" si="37"/>
        <v>15402.822300811362</v>
      </c>
    </row>
    <row r="190" spans="2:31" x14ac:dyDescent="0.3">
      <c r="B190" s="3">
        <v>983</v>
      </c>
      <c r="C190" s="17">
        <v>7</v>
      </c>
      <c r="D190" s="18" t="s">
        <v>166</v>
      </c>
      <c r="E190" s="20">
        <v>54.732997336310582</v>
      </c>
      <c r="F190" s="19">
        <v>48719.55</v>
      </c>
      <c r="G190" s="19">
        <v>0</v>
      </c>
      <c r="H190" s="19">
        <f t="shared" si="26"/>
        <v>48719.55</v>
      </c>
      <c r="I190" s="12">
        <f t="shared" si="27"/>
        <v>890.13122560490251</v>
      </c>
      <c r="J190" s="16">
        <f t="shared" si="28"/>
        <v>23493.259317082207</v>
      </c>
      <c r="K190" s="21"/>
      <c r="L190" s="21">
        <v>-33.665983706832776</v>
      </c>
      <c r="M190" s="21">
        <v>-7.4159455645658454</v>
      </c>
      <c r="N190" s="21">
        <f t="shared" si="32"/>
        <v>-8.2200561298921046E-2</v>
      </c>
      <c r="O190" s="21">
        <f t="shared" si="33"/>
        <v>-41.16412983269754</v>
      </c>
      <c r="P190" s="21"/>
      <c r="Q190" s="25">
        <f t="shared" si="29"/>
        <v>23452.09518724951</v>
      </c>
      <c r="R190" s="52">
        <v>0</v>
      </c>
      <c r="S190" s="53">
        <f t="shared" si="34"/>
        <v>0</v>
      </c>
      <c r="T190" s="21">
        <f t="shared" si="30"/>
        <v>23452.09518724951</v>
      </c>
      <c r="U190" s="13"/>
      <c r="V190" s="25">
        <v>0</v>
      </c>
      <c r="W190" s="21">
        <f t="shared" si="31"/>
        <v>23452.09518724951</v>
      </c>
      <c r="X190" s="13"/>
      <c r="Y190" s="21">
        <f t="shared" si="38"/>
        <v>5863.0237968123774</v>
      </c>
      <c r="Z190" s="21">
        <f t="shared" si="38"/>
        <v>5863.0237968123774</v>
      </c>
      <c r="AA190" s="21">
        <f t="shared" si="38"/>
        <v>5863.0237968123774</v>
      </c>
      <c r="AB190" s="3"/>
      <c r="AC190" s="21">
        <f t="shared" si="36"/>
        <v>47.208902297014085</v>
      </c>
      <c r="AD190" s="21">
        <f t="shared" si="38"/>
        <v>5863.0237968123774</v>
      </c>
      <c r="AE190" s="21">
        <f t="shared" si="37"/>
        <v>5910.2326991093914</v>
      </c>
    </row>
    <row r="191" spans="2:31" x14ac:dyDescent="0.3">
      <c r="B191" s="3">
        <v>984</v>
      </c>
      <c r="C191" s="17">
        <v>7</v>
      </c>
      <c r="D191" s="18" t="s">
        <v>250</v>
      </c>
      <c r="E191" s="20">
        <v>21.299699528822721</v>
      </c>
      <c r="F191" s="19">
        <v>16433.05</v>
      </c>
      <c r="G191" s="19">
        <v>0</v>
      </c>
      <c r="H191" s="19">
        <f t="shared" si="26"/>
        <v>16433.05</v>
      </c>
      <c r="I191" s="12">
        <f t="shared" si="27"/>
        <v>771.51557831897208</v>
      </c>
      <c r="J191" s="16">
        <f t="shared" si="28"/>
        <v>7924.2502244084299</v>
      </c>
      <c r="K191" s="21"/>
      <c r="L191" s="21">
        <v>-8.2271331458027817</v>
      </c>
      <c r="M191" s="21">
        <v>0</v>
      </c>
      <c r="N191" s="21">
        <f t="shared" si="32"/>
        <v>-2.7726157853535889E-2</v>
      </c>
      <c r="O191" s="21">
        <f t="shared" si="33"/>
        <v>-8.2548593036563176</v>
      </c>
      <c r="P191" s="21"/>
      <c r="Q191" s="25">
        <f t="shared" si="29"/>
        <v>7915.9953651047736</v>
      </c>
      <c r="R191" s="52">
        <v>0</v>
      </c>
      <c r="S191" s="53">
        <f t="shared" si="34"/>
        <v>0</v>
      </c>
      <c r="T191" s="21">
        <f t="shared" si="30"/>
        <v>7915.9953651047736</v>
      </c>
      <c r="U191" s="13"/>
      <c r="V191" s="25">
        <v>0</v>
      </c>
      <c r="W191" s="21">
        <f t="shared" si="31"/>
        <v>7915.9953651047736</v>
      </c>
      <c r="X191" s="13"/>
      <c r="Y191" s="21">
        <f t="shared" si="38"/>
        <v>1978.9988412761934</v>
      </c>
      <c r="Z191" s="21">
        <f t="shared" si="38"/>
        <v>1978.9988412761934</v>
      </c>
      <c r="AA191" s="21">
        <f t="shared" si="38"/>
        <v>1978.9988412761934</v>
      </c>
      <c r="AB191" s="3"/>
      <c r="AC191" s="21">
        <f t="shared" si="36"/>
        <v>15.92351021082804</v>
      </c>
      <c r="AD191" s="21">
        <f t="shared" si="38"/>
        <v>1978.9988412761934</v>
      </c>
      <c r="AE191" s="21">
        <f t="shared" si="37"/>
        <v>1994.9223514870214</v>
      </c>
    </row>
    <row r="192" spans="2:31" x14ac:dyDescent="0.3">
      <c r="B192" s="3">
        <v>188</v>
      </c>
      <c r="C192" s="17">
        <v>8</v>
      </c>
      <c r="D192" s="18" t="s">
        <v>167</v>
      </c>
      <c r="E192" s="20">
        <v>176.85</v>
      </c>
      <c r="F192" s="19">
        <v>138796.34</v>
      </c>
      <c r="G192" s="19">
        <v>8321.23</v>
      </c>
      <c r="H192" s="19">
        <f t="shared" si="26"/>
        <v>130475.11</v>
      </c>
      <c r="I192" s="12">
        <f t="shared" si="27"/>
        <v>737.77274526434837</v>
      </c>
      <c r="J192" s="16">
        <f t="shared" si="28"/>
        <v>62916.952099410308</v>
      </c>
      <c r="K192" s="21"/>
      <c r="L192" s="21">
        <v>-125.89261833065393</v>
      </c>
      <c r="M192" s="21">
        <v>-26.545921576092951</v>
      </c>
      <c r="N192" s="21">
        <f t="shared" si="32"/>
        <v>-0.22014011372310427</v>
      </c>
      <c r="O192" s="21">
        <f t="shared" si="33"/>
        <v>-152.65868002046997</v>
      </c>
      <c r="P192" s="21"/>
      <c r="Q192" s="25">
        <f t="shared" si="29"/>
        <v>62764.29341938984</v>
      </c>
      <c r="R192" s="52">
        <v>0</v>
      </c>
      <c r="S192" s="53">
        <f t="shared" si="34"/>
        <v>0</v>
      </c>
      <c r="T192" s="21">
        <f t="shared" si="30"/>
        <v>62764.29341938984</v>
      </c>
      <c r="U192" s="13"/>
      <c r="V192" s="25">
        <v>0</v>
      </c>
      <c r="W192" s="21">
        <f t="shared" si="31"/>
        <v>62764.29341938984</v>
      </c>
      <c r="X192" s="13"/>
      <c r="Y192" s="21">
        <f t="shared" si="38"/>
        <v>15691.07335484746</v>
      </c>
      <c r="Z192" s="21">
        <f t="shared" si="38"/>
        <v>15691.07335484746</v>
      </c>
      <c r="AA192" s="21">
        <f t="shared" si="38"/>
        <v>15691.07335484746</v>
      </c>
      <c r="AB192" s="3"/>
      <c r="AC192" s="21">
        <f t="shared" si="36"/>
        <v>126.42946661416546</v>
      </c>
      <c r="AD192" s="21">
        <f t="shared" si="38"/>
        <v>15691.07335484746</v>
      </c>
      <c r="AE192" s="21">
        <f t="shared" si="37"/>
        <v>15817.502821461625</v>
      </c>
    </row>
    <row r="193" spans="2:31" x14ac:dyDescent="0.3">
      <c r="B193" s="3">
        <v>232</v>
      </c>
      <c r="C193" s="17">
        <v>8</v>
      </c>
      <c r="D193" s="18" t="s">
        <v>168</v>
      </c>
      <c r="E193" s="20">
        <v>92.941773341802914</v>
      </c>
      <c r="F193" s="19">
        <v>144439.21</v>
      </c>
      <c r="G193" s="19">
        <v>0</v>
      </c>
      <c r="H193" s="19">
        <f t="shared" si="26"/>
        <v>144439.21</v>
      </c>
      <c r="I193" s="12">
        <f t="shared" si="27"/>
        <v>1554.0827854533179</v>
      </c>
      <c r="J193" s="16">
        <f t="shared" si="28"/>
        <v>69650.639549923857</v>
      </c>
      <c r="K193" s="21"/>
      <c r="L193" s="21">
        <v>-103.5032615672535</v>
      </c>
      <c r="M193" s="21">
        <v>-23.205639743991924</v>
      </c>
      <c r="N193" s="21">
        <f t="shared" si="32"/>
        <v>-0.24370061167586171</v>
      </c>
      <c r="O193" s="21">
        <f t="shared" si="33"/>
        <v>-126.95260192292129</v>
      </c>
      <c r="P193" s="21"/>
      <c r="Q193" s="25">
        <f t="shared" si="29"/>
        <v>69523.686948000934</v>
      </c>
      <c r="R193" s="52">
        <v>0</v>
      </c>
      <c r="S193" s="53">
        <f t="shared" si="34"/>
        <v>0</v>
      </c>
      <c r="T193" s="21">
        <f t="shared" si="30"/>
        <v>69523.686948000934</v>
      </c>
      <c r="U193" s="13"/>
      <c r="V193" s="25">
        <v>0</v>
      </c>
      <c r="W193" s="21">
        <f t="shared" si="31"/>
        <v>69523.686948000934</v>
      </c>
      <c r="X193" s="13"/>
      <c r="Y193" s="21">
        <f t="shared" si="38"/>
        <v>17380.921737000233</v>
      </c>
      <c r="Z193" s="21">
        <f t="shared" si="38"/>
        <v>17380.921737000233</v>
      </c>
      <c r="AA193" s="21">
        <f t="shared" si="38"/>
        <v>17380.921737000233</v>
      </c>
      <c r="AB193" s="3"/>
      <c r="AC193" s="21">
        <f t="shared" si="36"/>
        <v>139.96058158886729</v>
      </c>
      <c r="AD193" s="21">
        <f t="shared" si="38"/>
        <v>17380.921737000233</v>
      </c>
      <c r="AE193" s="21">
        <f t="shared" si="37"/>
        <v>17520.882318589101</v>
      </c>
    </row>
    <row r="194" spans="2:31" x14ac:dyDescent="0.3">
      <c r="B194" s="3">
        <v>245</v>
      </c>
      <c r="C194" s="17">
        <v>8</v>
      </c>
      <c r="D194" s="18" t="s">
        <v>169</v>
      </c>
      <c r="E194" s="20">
        <v>224.32999999999998</v>
      </c>
      <c r="F194" s="19">
        <v>721067.3</v>
      </c>
      <c r="G194" s="19">
        <v>0</v>
      </c>
      <c r="H194" s="19">
        <f t="shared" si="26"/>
        <v>721067.3</v>
      </c>
      <c r="I194" s="12">
        <f t="shared" si="27"/>
        <v>3214.315071546383</v>
      </c>
      <c r="J194" s="16">
        <f t="shared" si="28"/>
        <v>347708.8984600291</v>
      </c>
      <c r="K194" s="21"/>
      <c r="L194" s="21">
        <v>-437.13840512352181</v>
      </c>
      <c r="M194" s="21">
        <v>-547.62631423438143</v>
      </c>
      <c r="N194" s="21">
        <f t="shared" si="32"/>
        <v>-1.2165986096812778</v>
      </c>
      <c r="O194" s="21">
        <f t="shared" si="33"/>
        <v>-985.98131796758446</v>
      </c>
      <c r="P194" s="21"/>
      <c r="Q194" s="25">
        <f t="shared" si="29"/>
        <v>346722.91714206152</v>
      </c>
      <c r="R194" s="52">
        <v>0</v>
      </c>
      <c r="S194" s="53">
        <f t="shared" si="34"/>
        <v>0</v>
      </c>
      <c r="T194" s="21">
        <f t="shared" si="30"/>
        <v>346722.91714206152</v>
      </c>
      <c r="U194" s="13"/>
      <c r="V194" s="25">
        <v>0</v>
      </c>
      <c r="W194" s="21">
        <f t="shared" si="31"/>
        <v>346722.91714206152</v>
      </c>
      <c r="X194" s="13"/>
      <c r="Y194" s="21">
        <f t="shared" si="38"/>
        <v>86680.729285515379</v>
      </c>
      <c r="Z194" s="21">
        <f t="shared" si="38"/>
        <v>86680.729285515379</v>
      </c>
      <c r="AA194" s="21">
        <f t="shared" si="38"/>
        <v>86680.729285515379</v>
      </c>
      <c r="AB194" s="3"/>
      <c r="AC194" s="21">
        <f t="shared" si="36"/>
        <v>698.70915710986128</v>
      </c>
      <c r="AD194" s="21">
        <f t="shared" si="38"/>
        <v>86680.729285515379</v>
      </c>
      <c r="AE194" s="21">
        <f t="shared" si="37"/>
        <v>87379.438442625236</v>
      </c>
    </row>
    <row r="195" spans="2:31" x14ac:dyDescent="0.3">
      <c r="B195" s="3">
        <v>372</v>
      </c>
      <c r="C195" s="17">
        <v>8</v>
      </c>
      <c r="D195" s="18" t="s">
        <v>170</v>
      </c>
      <c r="E195" s="20">
        <v>146.79999999999998</v>
      </c>
      <c r="F195" s="19">
        <v>119428.68</v>
      </c>
      <c r="G195" s="19">
        <v>0</v>
      </c>
      <c r="H195" s="19">
        <f t="shared" si="26"/>
        <v>119428.68</v>
      </c>
      <c r="I195" s="12">
        <f t="shared" si="27"/>
        <v>813.54686648501365</v>
      </c>
      <c r="J195" s="16">
        <f t="shared" si="28"/>
        <v>57590.2065831238</v>
      </c>
      <c r="K195" s="21"/>
      <c r="L195" s="21">
        <v>-82.238513681997574</v>
      </c>
      <c r="M195" s="21">
        <v>-19.477636746567441</v>
      </c>
      <c r="N195" s="21">
        <f t="shared" si="32"/>
        <v>-0.20150236468089761</v>
      </c>
      <c r="O195" s="21">
        <f t="shared" si="33"/>
        <v>-101.91765279324591</v>
      </c>
      <c r="P195" s="21"/>
      <c r="Q195" s="25">
        <f t="shared" si="29"/>
        <v>57488.288930330556</v>
      </c>
      <c r="R195" s="52">
        <v>1</v>
      </c>
      <c r="S195" s="53">
        <f t="shared" si="34"/>
        <v>-5748.8288930330564</v>
      </c>
      <c r="T195" s="21">
        <f t="shared" si="30"/>
        <v>51739.460037297496</v>
      </c>
      <c r="U195" s="13"/>
      <c r="V195" s="25">
        <v>0</v>
      </c>
      <c r="W195" s="21">
        <f t="shared" si="31"/>
        <v>51739.460037297496</v>
      </c>
      <c r="X195" s="13"/>
      <c r="Y195" s="21">
        <f t="shared" si="38"/>
        <v>12934.865009324374</v>
      </c>
      <c r="Z195" s="21">
        <f t="shared" si="38"/>
        <v>12934.865009324374</v>
      </c>
      <c r="AA195" s="21">
        <f t="shared" si="38"/>
        <v>12934.865009324374</v>
      </c>
      <c r="AB195" s="3"/>
      <c r="AC195" s="21">
        <f t="shared" si="36"/>
        <v>115.72555340887506</v>
      </c>
      <c r="AD195" s="21">
        <f t="shared" si="38"/>
        <v>12934.865009324374</v>
      </c>
      <c r="AE195" s="21">
        <f t="shared" si="37"/>
        <v>13050.590562733249</v>
      </c>
    </row>
    <row r="196" spans="2:31" x14ac:dyDescent="0.3">
      <c r="B196" s="3">
        <v>375</v>
      </c>
      <c r="C196" s="17">
        <v>8</v>
      </c>
      <c r="D196" s="18" t="s">
        <v>171</v>
      </c>
      <c r="E196" s="20">
        <v>165.67999999999998</v>
      </c>
      <c r="F196" s="19">
        <v>256512.41</v>
      </c>
      <c r="G196" s="19">
        <v>0</v>
      </c>
      <c r="H196" s="19">
        <f t="shared" si="26"/>
        <v>256512.41</v>
      </c>
      <c r="I196" s="12">
        <f t="shared" si="27"/>
        <v>1548.2400410429746</v>
      </c>
      <c r="J196" s="16">
        <f t="shared" si="28"/>
        <v>123693.92915533314</v>
      </c>
      <c r="K196" s="21"/>
      <c r="L196" s="21">
        <v>-199.68206897268828</v>
      </c>
      <c r="M196" s="21">
        <v>-57.581897597730858</v>
      </c>
      <c r="N196" s="21">
        <f t="shared" si="32"/>
        <v>-0.43279266910591269</v>
      </c>
      <c r="O196" s="21">
        <f t="shared" si="33"/>
        <v>-257.69675923952508</v>
      </c>
      <c r="P196" s="21"/>
      <c r="Q196" s="25">
        <f t="shared" si="29"/>
        <v>123436.23239609362</v>
      </c>
      <c r="R196" s="52">
        <v>0</v>
      </c>
      <c r="S196" s="53">
        <f t="shared" si="34"/>
        <v>0</v>
      </c>
      <c r="T196" s="21">
        <f t="shared" si="30"/>
        <v>123436.23239609362</v>
      </c>
      <c r="U196" s="13"/>
      <c r="V196" s="25">
        <v>0</v>
      </c>
      <c r="W196" s="21">
        <f t="shared" si="31"/>
        <v>123436.23239609362</v>
      </c>
      <c r="X196" s="13"/>
      <c r="Y196" s="21">
        <f t="shared" si="38"/>
        <v>30859.058099023405</v>
      </c>
      <c r="Z196" s="21">
        <f t="shared" si="38"/>
        <v>30859.058099023405</v>
      </c>
      <c r="AA196" s="21">
        <f t="shared" si="38"/>
        <v>30859.058099023405</v>
      </c>
      <c r="AB196" s="3"/>
      <c r="AC196" s="21">
        <f t="shared" si="36"/>
        <v>248.55872645912407</v>
      </c>
      <c r="AD196" s="21">
        <f t="shared" si="38"/>
        <v>30859.058099023405</v>
      </c>
      <c r="AE196" s="21">
        <f t="shared" si="37"/>
        <v>31107.616825482528</v>
      </c>
    </row>
    <row r="197" spans="2:31" x14ac:dyDescent="0.3">
      <c r="B197" s="3">
        <v>404</v>
      </c>
      <c r="C197" s="17">
        <v>8</v>
      </c>
      <c r="D197" s="18" t="s">
        <v>172</v>
      </c>
      <c r="E197" s="20">
        <v>637.91</v>
      </c>
      <c r="F197" s="19">
        <v>352203.44</v>
      </c>
      <c r="G197" s="19">
        <v>10126.56</v>
      </c>
      <c r="H197" s="19">
        <f t="shared" si="26"/>
        <v>342076.88</v>
      </c>
      <c r="I197" s="12">
        <f t="shared" si="27"/>
        <v>536.24630433760251</v>
      </c>
      <c r="J197" s="16">
        <f t="shared" si="28"/>
        <v>164954.33246445033</v>
      </c>
      <c r="K197" s="21"/>
      <c r="L197" s="21">
        <v>-269.2572564050206</v>
      </c>
      <c r="M197" s="21">
        <v>-55.345285621267976</v>
      </c>
      <c r="N197" s="21">
        <f t="shared" si="32"/>
        <v>-0.5771586877010082</v>
      </c>
      <c r="O197" s="21">
        <f t="shared" si="33"/>
        <v>-325.17970071398958</v>
      </c>
      <c r="P197" s="21"/>
      <c r="Q197" s="25">
        <f t="shared" si="29"/>
        <v>164629.15276373635</v>
      </c>
      <c r="R197" s="52">
        <v>0</v>
      </c>
      <c r="S197" s="53">
        <f t="shared" si="34"/>
        <v>0</v>
      </c>
      <c r="T197" s="21">
        <f t="shared" si="30"/>
        <v>164629.15276373635</v>
      </c>
      <c r="U197" s="13"/>
      <c r="V197" s="25">
        <v>0</v>
      </c>
      <c r="W197" s="21">
        <f t="shared" si="31"/>
        <v>164629.15276373635</v>
      </c>
      <c r="X197" s="13"/>
      <c r="Y197" s="21">
        <f t="shared" si="38"/>
        <v>41157.288190934087</v>
      </c>
      <c r="Z197" s="21">
        <f t="shared" si="38"/>
        <v>41157.288190934087</v>
      </c>
      <c r="AA197" s="21">
        <f t="shared" si="38"/>
        <v>41157.288190934087</v>
      </c>
      <c r="AB197" s="3"/>
      <c r="AC197" s="21">
        <f t="shared" si="36"/>
        <v>331.47009785573573</v>
      </c>
      <c r="AD197" s="21">
        <f t="shared" si="38"/>
        <v>41157.288190934087</v>
      </c>
      <c r="AE197" s="21">
        <f t="shared" si="37"/>
        <v>41488.758288789824</v>
      </c>
    </row>
    <row r="198" spans="2:31" x14ac:dyDescent="0.3">
      <c r="B198" s="3">
        <v>413</v>
      </c>
      <c r="C198" s="17">
        <v>8</v>
      </c>
      <c r="D198" s="18" t="s">
        <v>173</v>
      </c>
      <c r="E198" s="20">
        <v>82.92</v>
      </c>
      <c r="F198" s="19">
        <v>71315.58</v>
      </c>
      <c r="G198" s="19">
        <v>44</v>
      </c>
      <c r="H198" s="19">
        <f t="shared" si="26"/>
        <v>71271.58</v>
      </c>
      <c r="I198" s="12">
        <f t="shared" si="27"/>
        <v>859.52219006271105</v>
      </c>
      <c r="J198" s="16">
        <f t="shared" si="28"/>
        <v>34368.16864848238</v>
      </c>
      <c r="K198" s="21"/>
      <c r="L198" s="21">
        <v>-81.437134571639035</v>
      </c>
      <c r="M198" s="21">
        <v>-14.346873518192297</v>
      </c>
      <c r="N198" s="21">
        <f t="shared" si="32"/>
        <v>-0.1202507798339877</v>
      </c>
      <c r="O198" s="21">
        <f t="shared" si="33"/>
        <v>-95.904258869665313</v>
      </c>
      <c r="P198" s="21"/>
      <c r="Q198" s="25">
        <f t="shared" si="29"/>
        <v>34272.264389612712</v>
      </c>
      <c r="R198" s="52">
        <v>1</v>
      </c>
      <c r="S198" s="53">
        <f t="shared" si="34"/>
        <v>-3427.2264389612715</v>
      </c>
      <c r="T198" s="21">
        <f t="shared" si="30"/>
        <v>30845.03795065144</v>
      </c>
      <c r="U198" s="13"/>
      <c r="V198" s="25">
        <v>0</v>
      </c>
      <c r="W198" s="21">
        <f t="shared" si="31"/>
        <v>30845.03795065144</v>
      </c>
      <c r="X198" s="13"/>
      <c r="Y198" s="21">
        <f t="shared" si="38"/>
        <v>7711.25948766286</v>
      </c>
      <c r="Z198" s="21">
        <f t="shared" si="38"/>
        <v>7711.25948766286</v>
      </c>
      <c r="AA198" s="21">
        <f t="shared" si="38"/>
        <v>7711.25948766286</v>
      </c>
      <c r="AB198" s="3"/>
      <c r="AC198" s="21">
        <f t="shared" si="36"/>
        <v>69.061661217597916</v>
      </c>
      <c r="AD198" s="21">
        <f t="shared" si="38"/>
        <v>7711.25948766286</v>
      </c>
      <c r="AE198" s="21">
        <f t="shared" si="37"/>
        <v>7780.3211488804582</v>
      </c>
    </row>
    <row r="199" spans="2:31" x14ac:dyDescent="0.3">
      <c r="B199" s="3">
        <v>537</v>
      </c>
      <c r="C199" s="17">
        <v>8</v>
      </c>
      <c r="D199" s="18" t="s">
        <v>174</v>
      </c>
      <c r="E199" s="20">
        <v>11.850041107387474</v>
      </c>
      <c r="F199" s="19">
        <v>9233.09</v>
      </c>
      <c r="G199" s="19">
        <v>0</v>
      </c>
      <c r="H199" s="19">
        <f t="shared" si="26"/>
        <v>9233.09</v>
      </c>
      <c r="I199" s="12">
        <f t="shared" si="27"/>
        <v>779.16101018788606</v>
      </c>
      <c r="J199" s="16">
        <f t="shared" si="28"/>
        <v>4452.3272006403695</v>
      </c>
      <c r="K199" s="21"/>
      <c r="L199" s="21">
        <v>-7.1431679099337089</v>
      </c>
      <c r="M199" s="21">
        <v>-1.9361095449226013</v>
      </c>
      <c r="N199" s="21">
        <f t="shared" si="32"/>
        <v>-1.5578246936259773E-2</v>
      </c>
      <c r="O199" s="21">
        <f t="shared" si="33"/>
        <v>-9.0948557017925697</v>
      </c>
      <c r="P199" s="21"/>
      <c r="Q199" s="25">
        <f t="shared" si="29"/>
        <v>4443.2323449385767</v>
      </c>
      <c r="R199" s="52">
        <v>0</v>
      </c>
      <c r="S199" s="53">
        <f t="shared" si="34"/>
        <v>0</v>
      </c>
      <c r="T199" s="21">
        <f t="shared" si="30"/>
        <v>4443.2323449385767</v>
      </c>
      <c r="U199" s="13"/>
      <c r="V199" s="25">
        <v>0</v>
      </c>
      <c r="W199" s="21">
        <f t="shared" si="31"/>
        <v>4443.2323449385767</v>
      </c>
      <c r="X199" s="13"/>
      <c r="Y199" s="21">
        <f t="shared" si="38"/>
        <v>1110.8080862346442</v>
      </c>
      <c r="Z199" s="21">
        <f t="shared" si="38"/>
        <v>1110.8080862346442</v>
      </c>
      <c r="AA199" s="21">
        <f t="shared" si="38"/>
        <v>1110.8080862346442</v>
      </c>
      <c r="AB199" s="3"/>
      <c r="AC199" s="21">
        <f t="shared" si="36"/>
        <v>8.9467994616029447</v>
      </c>
      <c r="AD199" s="21">
        <f t="shared" si="38"/>
        <v>1110.8080862346442</v>
      </c>
      <c r="AE199" s="21">
        <f t="shared" si="37"/>
        <v>1119.7548856962471</v>
      </c>
    </row>
    <row r="200" spans="2:31" x14ac:dyDescent="0.3">
      <c r="B200" s="3">
        <v>545</v>
      </c>
      <c r="C200" s="17">
        <v>8</v>
      </c>
      <c r="D200" s="18" t="s">
        <v>175</v>
      </c>
      <c r="E200" s="20">
        <v>15.78141752115139</v>
      </c>
      <c r="F200" s="19">
        <v>8210.99</v>
      </c>
      <c r="G200" s="19">
        <v>0</v>
      </c>
      <c r="H200" s="19">
        <f t="shared" si="26"/>
        <v>8210.99</v>
      </c>
      <c r="I200" s="12">
        <f t="shared" si="27"/>
        <v>520.29483340105799</v>
      </c>
      <c r="J200" s="16">
        <f t="shared" si="28"/>
        <v>3959.4560565516063</v>
      </c>
      <c r="K200" s="21"/>
      <c r="L200" s="21">
        <v>-8.1563474760018835</v>
      </c>
      <c r="M200" s="21">
        <v>-1.6992054134971113</v>
      </c>
      <c r="N200" s="21">
        <f t="shared" si="32"/>
        <v>-1.3853740168368297E-2</v>
      </c>
      <c r="O200" s="21">
        <f t="shared" si="33"/>
        <v>-9.8694066296673633</v>
      </c>
      <c r="P200" s="21"/>
      <c r="Q200" s="25">
        <f t="shared" si="29"/>
        <v>3949.5866499219387</v>
      </c>
      <c r="R200" s="52">
        <v>0</v>
      </c>
      <c r="S200" s="53">
        <f t="shared" si="34"/>
        <v>0</v>
      </c>
      <c r="T200" s="21">
        <f t="shared" si="30"/>
        <v>3949.5866499219387</v>
      </c>
      <c r="U200" s="13"/>
      <c r="V200" s="25">
        <v>0</v>
      </c>
      <c r="W200" s="21">
        <f t="shared" si="31"/>
        <v>3949.5866499219387</v>
      </c>
      <c r="X200" s="13"/>
      <c r="Y200" s="21">
        <f t="shared" si="38"/>
        <v>987.39666248048468</v>
      </c>
      <c r="Z200" s="21">
        <f t="shared" si="38"/>
        <v>987.39666248048468</v>
      </c>
      <c r="AA200" s="21">
        <f t="shared" si="38"/>
        <v>987.39666248048468</v>
      </c>
      <c r="AB200" s="3"/>
      <c r="AC200" s="21">
        <f t="shared" si="36"/>
        <v>7.9563917292290194</v>
      </c>
      <c r="AD200" s="21">
        <f t="shared" si="38"/>
        <v>987.39666248048468</v>
      </c>
      <c r="AE200" s="21">
        <f t="shared" si="37"/>
        <v>995.35305420971372</v>
      </c>
    </row>
    <row r="201" spans="2:31" x14ac:dyDescent="0.3">
      <c r="B201" s="3">
        <v>605</v>
      </c>
      <c r="C201" s="17">
        <v>8</v>
      </c>
      <c r="D201" s="18" t="s">
        <v>176</v>
      </c>
      <c r="E201" s="20">
        <v>11.644019787426455</v>
      </c>
      <c r="F201" s="19">
        <v>9297.0300000000007</v>
      </c>
      <c r="G201" s="19">
        <v>0</v>
      </c>
      <c r="H201" s="19">
        <f t="shared" si="26"/>
        <v>9297.0300000000007</v>
      </c>
      <c r="I201" s="12">
        <f t="shared" si="27"/>
        <v>798.43818283778592</v>
      </c>
      <c r="J201" s="16">
        <f t="shared" si="28"/>
        <v>4483.1599772307582</v>
      </c>
      <c r="K201" s="21"/>
      <c r="L201" s="21">
        <v>-7.6527533355856576</v>
      </c>
      <c r="M201" s="21">
        <v>-1.7085125704270467</v>
      </c>
      <c r="N201" s="21">
        <f t="shared" si="32"/>
        <v>-1.5686127733382349E-2</v>
      </c>
      <c r="O201" s="21">
        <f t="shared" si="33"/>
        <v>-9.3769520337460861</v>
      </c>
      <c r="P201" s="21"/>
      <c r="Q201" s="25">
        <f t="shared" si="29"/>
        <v>4473.7830251970117</v>
      </c>
      <c r="R201" s="52">
        <v>0</v>
      </c>
      <c r="S201" s="53">
        <f t="shared" si="34"/>
        <v>0</v>
      </c>
      <c r="T201" s="21">
        <f t="shared" si="30"/>
        <v>4473.7830251970117</v>
      </c>
      <c r="U201" s="13"/>
      <c r="V201" s="25">
        <v>0</v>
      </c>
      <c r="W201" s="21">
        <f t="shared" si="31"/>
        <v>4473.7830251970117</v>
      </c>
      <c r="X201" s="13"/>
      <c r="Y201" s="21">
        <f t="shared" si="38"/>
        <v>1118.4457562992529</v>
      </c>
      <c r="Z201" s="21">
        <f t="shared" si="38"/>
        <v>1118.4457562992529</v>
      </c>
      <c r="AA201" s="21">
        <f t="shared" si="38"/>
        <v>1118.4457562992529</v>
      </c>
      <c r="AB201" s="3"/>
      <c r="AC201" s="21">
        <f t="shared" si="36"/>
        <v>9.0087568732143222</v>
      </c>
      <c r="AD201" s="21">
        <f t="shared" si="38"/>
        <v>1118.4457562992529</v>
      </c>
      <c r="AE201" s="21">
        <f t="shared" si="37"/>
        <v>1127.4545131724672</v>
      </c>
    </row>
    <row r="202" spans="2:31" x14ac:dyDescent="0.3">
      <c r="B202" s="3">
        <v>607</v>
      </c>
      <c r="C202" s="17">
        <v>8</v>
      </c>
      <c r="D202" s="18" t="s">
        <v>177</v>
      </c>
      <c r="E202" s="20">
        <v>17.473660100397499</v>
      </c>
      <c r="F202" s="19">
        <v>13913.45</v>
      </c>
      <c r="G202" s="19">
        <v>0</v>
      </c>
      <c r="H202" s="19">
        <f t="shared" si="26"/>
        <v>13913.45</v>
      </c>
      <c r="I202" s="12">
        <f t="shared" si="27"/>
        <v>796.25275529329372</v>
      </c>
      <c r="J202" s="16">
        <f t="shared" si="28"/>
        <v>6709.2633007746872</v>
      </c>
      <c r="K202" s="21"/>
      <c r="L202" s="21">
        <v>-11.558760580080161</v>
      </c>
      <c r="M202" s="21">
        <v>-2.576598070927048</v>
      </c>
      <c r="N202" s="21">
        <f t="shared" si="32"/>
        <v>-2.3475040299109351E-2</v>
      </c>
      <c r="O202" s="21">
        <f t="shared" si="33"/>
        <v>-14.158833691306318</v>
      </c>
      <c r="P202" s="21"/>
      <c r="Q202" s="25">
        <f t="shared" si="29"/>
        <v>6695.1044670833808</v>
      </c>
      <c r="R202" s="52">
        <v>0</v>
      </c>
      <c r="S202" s="53">
        <f t="shared" si="34"/>
        <v>0</v>
      </c>
      <c r="T202" s="21">
        <f t="shared" si="30"/>
        <v>6695.1044670833808</v>
      </c>
      <c r="U202" s="13"/>
      <c r="V202" s="25">
        <v>0</v>
      </c>
      <c r="W202" s="21">
        <f t="shared" si="31"/>
        <v>6695.1044670833808</v>
      </c>
      <c r="X202" s="13"/>
      <c r="Y202" s="21">
        <f t="shared" si="38"/>
        <v>1673.7761167708452</v>
      </c>
      <c r="Z202" s="21">
        <f t="shared" si="38"/>
        <v>1673.7761167708452</v>
      </c>
      <c r="AA202" s="21">
        <f t="shared" si="38"/>
        <v>1673.7761167708452</v>
      </c>
      <c r="AB202" s="3"/>
      <c r="AC202" s="21">
        <f t="shared" si="36"/>
        <v>13.482035479892376</v>
      </c>
      <c r="AD202" s="21">
        <f t="shared" si="38"/>
        <v>1673.7761167708452</v>
      </c>
      <c r="AE202" s="21">
        <f t="shared" si="37"/>
        <v>1687.2581522507376</v>
      </c>
    </row>
    <row r="203" spans="2:31" x14ac:dyDescent="0.3">
      <c r="B203" s="3">
        <v>610</v>
      </c>
      <c r="C203" s="17">
        <v>8</v>
      </c>
      <c r="D203" s="18" t="s">
        <v>178</v>
      </c>
      <c r="E203" s="20">
        <v>75.19636883839371</v>
      </c>
      <c r="F203" s="19">
        <v>39795.599999999999</v>
      </c>
      <c r="G203" s="19">
        <v>0</v>
      </c>
      <c r="H203" s="19">
        <f t="shared" si="26"/>
        <v>39795.599999999999</v>
      </c>
      <c r="I203" s="12">
        <f t="shared" si="27"/>
        <v>529.22236292454045</v>
      </c>
      <c r="J203" s="16">
        <f t="shared" si="28"/>
        <v>19190.003817335681</v>
      </c>
      <c r="K203" s="21"/>
      <c r="L203" s="21">
        <v>-38.176905874097429</v>
      </c>
      <c r="M203" s="21">
        <v>-7.392594650391402</v>
      </c>
      <c r="N203" s="21">
        <f t="shared" si="32"/>
        <v>-6.7143901313278589E-2</v>
      </c>
      <c r="O203" s="21">
        <f t="shared" si="33"/>
        <v>-45.63664442580211</v>
      </c>
      <c r="P203" s="21"/>
      <c r="Q203" s="25">
        <f t="shared" si="29"/>
        <v>19144.367172909879</v>
      </c>
      <c r="R203" s="52">
        <v>0</v>
      </c>
      <c r="S203" s="53">
        <f t="shared" si="34"/>
        <v>0</v>
      </c>
      <c r="T203" s="21">
        <f t="shared" si="30"/>
        <v>19144.367172909879</v>
      </c>
      <c r="U203" s="13"/>
      <c r="V203" s="25">
        <v>0</v>
      </c>
      <c r="W203" s="21">
        <f t="shared" si="31"/>
        <v>19144.367172909879</v>
      </c>
      <c r="X203" s="13"/>
      <c r="Y203" s="21">
        <f t="shared" si="38"/>
        <v>4786.0917932274697</v>
      </c>
      <c r="Z203" s="21">
        <f t="shared" si="38"/>
        <v>4786.0917932274697</v>
      </c>
      <c r="AA203" s="21">
        <f t="shared" si="38"/>
        <v>4786.0917932274697</v>
      </c>
      <c r="AB203" s="3"/>
      <c r="AC203" s="21">
        <f t="shared" si="36"/>
        <v>38.561657327521573</v>
      </c>
      <c r="AD203" s="21">
        <f t="shared" si="38"/>
        <v>4786.0917932274697</v>
      </c>
      <c r="AE203" s="21">
        <f t="shared" si="37"/>
        <v>4824.6534505549917</v>
      </c>
    </row>
    <row r="204" spans="2:31" x14ac:dyDescent="0.3">
      <c r="B204" s="3">
        <v>611</v>
      </c>
      <c r="C204" s="17">
        <v>8</v>
      </c>
      <c r="D204" s="18" t="s">
        <v>179</v>
      </c>
      <c r="E204" s="20">
        <v>13.408990768247023</v>
      </c>
      <c r="F204" s="19">
        <v>23816.77</v>
      </c>
      <c r="G204" s="19">
        <v>0</v>
      </c>
      <c r="H204" s="19">
        <f t="shared" si="26"/>
        <v>23816.77</v>
      </c>
      <c r="I204" s="12">
        <f t="shared" si="27"/>
        <v>1776.1791630432751</v>
      </c>
      <c r="J204" s="16">
        <f t="shared" si="28"/>
        <v>11484.784931414677</v>
      </c>
      <c r="K204" s="21"/>
      <c r="L204" s="21">
        <v>-34.709055918890954</v>
      </c>
      <c r="M204" s="21">
        <v>-7.5204381326002476</v>
      </c>
      <c r="N204" s="21">
        <f t="shared" si="32"/>
        <v>-4.0184112175241843E-2</v>
      </c>
      <c r="O204" s="21">
        <f t="shared" si="33"/>
        <v>-42.269678163666441</v>
      </c>
      <c r="P204" s="21"/>
      <c r="Q204" s="25">
        <f t="shared" si="29"/>
        <v>11442.515253251011</v>
      </c>
      <c r="R204" s="52">
        <v>0</v>
      </c>
      <c r="S204" s="53">
        <f t="shared" si="34"/>
        <v>0</v>
      </c>
      <c r="T204" s="21">
        <f t="shared" si="30"/>
        <v>11442.515253251011</v>
      </c>
      <c r="U204" s="13"/>
      <c r="V204" s="25">
        <v>0</v>
      </c>
      <c r="W204" s="21">
        <f t="shared" si="31"/>
        <v>11442.515253251011</v>
      </c>
      <c r="X204" s="13"/>
      <c r="Y204" s="21">
        <f t="shared" si="38"/>
        <v>2860.6288133127528</v>
      </c>
      <c r="Z204" s="21">
        <f t="shared" si="38"/>
        <v>2860.6288133127528</v>
      </c>
      <c r="AA204" s="21">
        <f t="shared" si="38"/>
        <v>2860.6288133127528</v>
      </c>
      <c r="AB204" s="3"/>
      <c r="AC204" s="21">
        <f t="shared" si="36"/>
        <v>23.078283111409199</v>
      </c>
      <c r="AD204" s="21">
        <f t="shared" si="38"/>
        <v>2860.6288133127528</v>
      </c>
      <c r="AE204" s="21">
        <f t="shared" si="37"/>
        <v>2883.707096424162</v>
      </c>
    </row>
    <row r="205" spans="2:31" x14ac:dyDescent="0.3">
      <c r="B205" s="3">
        <v>616</v>
      </c>
      <c r="C205" s="17">
        <v>8</v>
      </c>
      <c r="D205" s="18" t="s">
        <v>180</v>
      </c>
      <c r="E205" s="20">
        <v>180.31</v>
      </c>
      <c r="F205" s="19">
        <v>223457.03</v>
      </c>
      <c r="G205" s="19">
        <v>0</v>
      </c>
      <c r="H205" s="19">
        <f t="shared" si="26"/>
        <v>223457.03</v>
      </c>
      <c r="I205" s="12">
        <f t="shared" si="27"/>
        <v>1239.2936054572681</v>
      </c>
      <c r="J205" s="16">
        <f t="shared" si="28"/>
        <v>107754.15520083864</v>
      </c>
      <c r="K205" s="21"/>
      <c r="L205" s="21">
        <v>-232.89223394435248</v>
      </c>
      <c r="M205" s="21">
        <v>-60.445582697313512</v>
      </c>
      <c r="N205" s="21">
        <f t="shared" si="32"/>
        <v>-0.37702099654429977</v>
      </c>
      <c r="O205" s="21">
        <f t="shared" si="33"/>
        <v>-293.71483763821027</v>
      </c>
      <c r="P205" s="21"/>
      <c r="Q205" s="25">
        <f t="shared" si="29"/>
        <v>107460.44036320043</v>
      </c>
      <c r="R205" s="52">
        <v>0</v>
      </c>
      <c r="S205" s="53">
        <f t="shared" si="34"/>
        <v>0</v>
      </c>
      <c r="T205" s="21">
        <f t="shared" si="30"/>
        <v>107460.44036320043</v>
      </c>
      <c r="U205" s="13"/>
      <c r="V205" s="25">
        <v>0</v>
      </c>
      <c r="W205" s="21">
        <f t="shared" si="31"/>
        <v>107460.44036320043</v>
      </c>
      <c r="X205" s="13"/>
      <c r="Y205" s="21">
        <f t="shared" si="38"/>
        <v>26865.110090800106</v>
      </c>
      <c r="Z205" s="21">
        <f t="shared" si="38"/>
        <v>26865.110090800106</v>
      </c>
      <c r="AA205" s="21">
        <f t="shared" si="38"/>
        <v>26865.110090800106</v>
      </c>
      <c r="AB205" s="3"/>
      <c r="AC205" s="21">
        <f t="shared" si="36"/>
        <v>216.5282950448217</v>
      </c>
      <c r="AD205" s="21">
        <f t="shared" si="38"/>
        <v>26865.110090800106</v>
      </c>
      <c r="AE205" s="21">
        <f t="shared" si="37"/>
        <v>27081.638385844926</v>
      </c>
    </row>
    <row r="206" spans="2:31" x14ac:dyDescent="0.3">
      <c r="B206" s="3">
        <v>637</v>
      </c>
      <c r="C206" s="17">
        <v>8</v>
      </c>
      <c r="D206" s="18" t="s">
        <v>260</v>
      </c>
      <c r="E206" s="20">
        <v>15.33</v>
      </c>
      <c r="F206" s="19">
        <v>24131.66</v>
      </c>
      <c r="G206" s="19">
        <v>0</v>
      </c>
      <c r="H206" s="19">
        <f t="shared" si="26"/>
        <v>24131.66</v>
      </c>
      <c r="I206" s="12">
        <f t="shared" si="27"/>
        <v>1574.1461187214611</v>
      </c>
      <c r="J206" s="16">
        <f t="shared" si="28"/>
        <v>11636.629364016293</v>
      </c>
      <c r="K206" s="21"/>
      <c r="L206" s="21">
        <v>-19.209282072699352</v>
      </c>
      <c r="M206" s="21">
        <v>-6.1284665224891341</v>
      </c>
      <c r="N206" s="21">
        <f t="shared" si="32"/>
        <v>-4.0715400636391778E-2</v>
      </c>
      <c r="O206" s="21">
        <f t="shared" si="33"/>
        <v>-25.378463995824877</v>
      </c>
      <c r="P206" s="21"/>
      <c r="Q206" s="25">
        <f t="shared" si="29"/>
        <v>11611.250900020468</v>
      </c>
      <c r="R206" s="52">
        <v>0</v>
      </c>
      <c r="S206" s="53">
        <f t="shared" si="34"/>
        <v>0</v>
      </c>
      <c r="T206" s="21">
        <f t="shared" si="30"/>
        <v>11611.250900020468</v>
      </c>
      <c r="U206" s="13"/>
      <c r="V206" s="25">
        <v>0</v>
      </c>
      <c r="W206" s="21">
        <f t="shared" si="31"/>
        <v>11611.250900020468</v>
      </c>
      <c r="X206" s="13"/>
      <c r="Y206" s="21">
        <f t="shared" si="38"/>
        <v>2902.812725005117</v>
      </c>
      <c r="Z206" s="21">
        <f t="shared" si="38"/>
        <v>2902.812725005117</v>
      </c>
      <c r="AA206" s="21">
        <f t="shared" si="38"/>
        <v>2902.812725005117</v>
      </c>
      <c r="AB206" s="3"/>
      <c r="AC206" s="21">
        <f t="shared" si="36"/>
        <v>23.383409313196914</v>
      </c>
      <c r="AD206" s="21">
        <f t="shared" si="38"/>
        <v>2902.812725005117</v>
      </c>
      <c r="AE206" s="21">
        <f t="shared" si="37"/>
        <v>2926.1961343183139</v>
      </c>
    </row>
    <row r="207" spans="2:31" x14ac:dyDescent="0.3">
      <c r="B207" s="3">
        <v>638</v>
      </c>
      <c r="C207" s="17">
        <v>8</v>
      </c>
      <c r="D207" s="18" t="s">
        <v>244</v>
      </c>
      <c r="E207" s="20">
        <v>11.437998467465437</v>
      </c>
      <c r="F207" s="19">
        <v>17396.490000000002</v>
      </c>
      <c r="G207" s="19">
        <v>0</v>
      </c>
      <c r="H207" s="19">
        <f t="shared" si="26"/>
        <v>17396.490000000002</v>
      </c>
      <c r="I207" s="12">
        <f t="shared" si="27"/>
        <v>1520.9383048514183</v>
      </c>
      <c r="J207" s="16">
        <f t="shared" si="28"/>
        <v>8388.8346829358525</v>
      </c>
      <c r="K207" s="21"/>
      <c r="L207" s="21">
        <v>-17.691328768165477</v>
      </c>
      <c r="M207" s="21">
        <v>-30.808873297683931</v>
      </c>
      <c r="N207" s="21">
        <f t="shared" si="32"/>
        <v>-2.9351692341802561E-2</v>
      </c>
      <c r="O207" s="21">
        <f t="shared" si="33"/>
        <v>-48.529553758191213</v>
      </c>
      <c r="P207" s="21"/>
      <c r="Q207" s="25">
        <f t="shared" si="29"/>
        <v>8340.305129177661</v>
      </c>
      <c r="R207" s="52">
        <v>0</v>
      </c>
      <c r="S207" s="53">
        <f t="shared" si="34"/>
        <v>0</v>
      </c>
      <c r="T207" s="21">
        <f t="shared" si="30"/>
        <v>8340.305129177661</v>
      </c>
      <c r="U207" s="13"/>
      <c r="V207" s="25">
        <v>0</v>
      </c>
      <c r="W207" s="21">
        <f t="shared" si="31"/>
        <v>8340.305129177661</v>
      </c>
      <c r="X207" s="13"/>
      <c r="Y207" s="21">
        <f t="shared" si="38"/>
        <v>2085.0762822944153</v>
      </c>
      <c r="Z207" s="21">
        <f t="shared" si="38"/>
        <v>2085.0762822944153</v>
      </c>
      <c r="AA207" s="21">
        <f t="shared" si="38"/>
        <v>2085.0762822944153</v>
      </c>
      <c r="AB207" s="3"/>
      <c r="AC207" s="21">
        <f t="shared" si="36"/>
        <v>16.857076814563815</v>
      </c>
      <c r="AD207" s="21">
        <f t="shared" si="38"/>
        <v>2085.0762822944153</v>
      </c>
      <c r="AE207" s="21">
        <f t="shared" si="37"/>
        <v>2101.9333591089789</v>
      </c>
    </row>
    <row r="208" spans="2:31" x14ac:dyDescent="0.3">
      <c r="B208" s="3">
        <v>645</v>
      </c>
      <c r="C208" s="17">
        <v>8</v>
      </c>
      <c r="D208" s="18" t="s">
        <v>251</v>
      </c>
      <c r="E208" s="20">
        <v>9.713523715199134</v>
      </c>
      <c r="F208" s="19">
        <v>8931.35</v>
      </c>
      <c r="G208" s="19">
        <v>0</v>
      </c>
      <c r="H208" s="19">
        <f t="shared" si="26"/>
        <v>8931.35</v>
      </c>
      <c r="I208" s="12">
        <f t="shared" si="27"/>
        <v>919.4758011477096</v>
      </c>
      <c r="J208" s="16">
        <f t="shared" si="28"/>
        <v>4306.8238849008694</v>
      </c>
      <c r="K208" s="21"/>
      <c r="L208" s="21">
        <v>-7.4668582028402852</v>
      </c>
      <c r="M208" s="21">
        <v>0</v>
      </c>
      <c r="N208" s="21">
        <f t="shared" si="32"/>
        <v>-1.5069145407893104E-2</v>
      </c>
      <c r="O208" s="21">
        <f t="shared" si="33"/>
        <v>-7.4819273482481785</v>
      </c>
      <c r="P208" s="21"/>
      <c r="Q208" s="25">
        <f t="shared" si="29"/>
        <v>4299.3419575526214</v>
      </c>
      <c r="R208" s="52">
        <v>1</v>
      </c>
      <c r="S208" s="53">
        <f t="shared" si="34"/>
        <v>-429.93419575526218</v>
      </c>
      <c r="T208" s="21">
        <f t="shared" si="30"/>
        <v>3869.4077617973589</v>
      </c>
      <c r="U208" s="13"/>
      <c r="V208" s="25">
        <v>0</v>
      </c>
      <c r="W208" s="21">
        <f t="shared" si="31"/>
        <v>3869.4077617973589</v>
      </c>
      <c r="X208" s="13"/>
      <c r="Y208" s="21">
        <f t="shared" si="38"/>
        <v>967.35194044933974</v>
      </c>
      <c r="Z208" s="21">
        <f t="shared" si="38"/>
        <v>967.35194044933974</v>
      </c>
      <c r="AA208" s="21">
        <f t="shared" si="38"/>
        <v>967.35194044933974</v>
      </c>
      <c r="AB208" s="3"/>
      <c r="AC208" s="21">
        <f t="shared" si="36"/>
        <v>8.6544155175989257</v>
      </c>
      <c r="AD208" s="21">
        <f t="shared" si="38"/>
        <v>967.35194044933974</v>
      </c>
      <c r="AE208" s="21">
        <f t="shared" si="37"/>
        <v>976.00635596693871</v>
      </c>
    </row>
    <row r="209" spans="2:31" x14ac:dyDescent="0.3">
      <c r="B209" s="3">
        <v>709</v>
      </c>
      <c r="C209" s="17">
        <v>8</v>
      </c>
      <c r="D209" s="18" t="s">
        <v>182</v>
      </c>
      <c r="E209" s="20">
        <v>70.12997764079941</v>
      </c>
      <c r="F209" s="19">
        <v>54476.53</v>
      </c>
      <c r="G209" s="19">
        <v>0</v>
      </c>
      <c r="H209" s="19">
        <f t="shared" si="26"/>
        <v>54476.53</v>
      </c>
      <c r="I209" s="12">
        <f t="shared" si="27"/>
        <v>776.7937739695966</v>
      </c>
      <c r="J209" s="16">
        <f t="shared" si="28"/>
        <v>26269.356880037034</v>
      </c>
      <c r="K209" s="21"/>
      <c r="L209" s="21">
        <v>-42.226908103228197</v>
      </c>
      <c r="M209" s="21">
        <v>-10.883394136802963</v>
      </c>
      <c r="N209" s="21">
        <f t="shared" si="32"/>
        <v>-9.1913848621703431E-2</v>
      </c>
      <c r="O209" s="21">
        <f t="shared" si="33"/>
        <v>-53.202216088652861</v>
      </c>
      <c r="P209" s="21"/>
      <c r="Q209" s="25">
        <f t="shared" si="29"/>
        <v>26216.154663948382</v>
      </c>
      <c r="R209" s="52">
        <v>0</v>
      </c>
      <c r="S209" s="53">
        <f t="shared" si="34"/>
        <v>0</v>
      </c>
      <c r="T209" s="21">
        <f t="shared" si="30"/>
        <v>26216.154663948382</v>
      </c>
      <c r="U209" s="13"/>
      <c r="V209" s="25">
        <v>0</v>
      </c>
      <c r="W209" s="21">
        <f t="shared" si="31"/>
        <v>26216.154663948382</v>
      </c>
      <c r="X209" s="13"/>
      <c r="Y209" s="21">
        <f t="shared" si="38"/>
        <v>6554.0386659870956</v>
      </c>
      <c r="Z209" s="21">
        <f t="shared" si="38"/>
        <v>6554.0386659870956</v>
      </c>
      <c r="AA209" s="21">
        <f t="shared" si="38"/>
        <v>6554.0386659870956</v>
      </c>
      <c r="AB209" s="3"/>
      <c r="AC209" s="21">
        <f t="shared" si="36"/>
        <v>52.787375545347942</v>
      </c>
      <c r="AD209" s="21">
        <f t="shared" si="38"/>
        <v>6554.0386659870956</v>
      </c>
      <c r="AE209" s="21">
        <f t="shared" si="37"/>
        <v>6606.8260415324439</v>
      </c>
    </row>
    <row r="210" spans="2:31" x14ac:dyDescent="0.3">
      <c r="B210" s="3">
        <v>714</v>
      </c>
      <c r="C210" s="17">
        <v>8</v>
      </c>
      <c r="D210" s="18" t="s">
        <v>183</v>
      </c>
      <c r="E210" s="20">
        <v>52.871224779011598</v>
      </c>
      <c r="F210" s="19">
        <v>111327.15</v>
      </c>
      <c r="G210" s="19">
        <v>0</v>
      </c>
      <c r="H210" s="19">
        <f t="shared" si="26"/>
        <v>111327.15</v>
      </c>
      <c r="I210" s="12">
        <f t="shared" si="27"/>
        <v>2105.6283538979746</v>
      </c>
      <c r="J210" s="16">
        <f t="shared" si="28"/>
        <v>53683.533694003905</v>
      </c>
      <c r="K210" s="21"/>
      <c r="L210" s="21">
        <v>-55.294337731163978</v>
      </c>
      <c r="M210" s="21">
        <v>-11.583453754608854</v>
      </c>
      <c r="N210" s="21">
        <f t="shared" si="32"/>
        <v>-0.18783330752868566</v>
      </c>
      <c r="O210" s="21">
        <f t="shared" si="33"/>
        <v>-67.065624793301524</v>
      </c>
      <c r="P210" s="21"/>
      <c r="Q210" s="25">
        <f t="shared" si="29"/>
        <v>53616.468069210605</v>
      </c>
      <c r="R210" s="52">
        <v>0</v>
      </c>
      <c r="S210" s="53">
        <f t="shared" si="34"/>
        <v>0</v>
      </c>
      <c r="T210" s="21">
        <f t="shared" si="30"/>
        <v>53616.468069210605</v>
      </c>
      <c r="U210" s="13"/>
      <c r="V210" s="25">
        <v>0</v>
      </c>
      <c r="W210" s="21">
        <f t="shared" si="31"/>
        <v>53616.468069210605</v>
      </c>
      <c r="X210" s="13"/>
      <c r="Y210" s="21">
        <f t="shared" si="38"/>
        <v>13404.117017302651</v>
      </c>
      <c r="Z210" s="21">
        <f t="shared" si="38"/>
        <v>13404.117017302651</v>
      </c>
      <c r="AA210" s="21">
        <f t="shared" si="38"/>
        <v>13404.117017302651</v>
      </c>
      <c r="AB210" s="3"/>
      <c r="AC210" s="21">
        <f t="shared" si="36"/>
        <v>107.87522765204176</v>
      </c>
      <c r="AD210" s="21">
        <f t="shared" si="38"/>
        <v>13404.117017302651</v>
      </c>
      <c r="AE210" s="21">
        <f t="shared" si="37"/>
        <v>13511.992244954694</v>
      </c>
    </row>
    <row r="211" spans="2:31" x14ac:dyDescent="0.3">
      <c r="B211" s="6">
        <v>749</v>
      </c>
      <c r="C211" s="17">
        <v>8</v>
      </c>
      <c r="D211" s="18" t="s">
        <v>184</v>
      </c>
      <c r="E211" s="20">
        <v>38.992962784915356</v>
      </c>
      <c r="F211" s="19">
        <v>13262.23</v>
      </c>
      <c r="G211" s="19">
        <v>0</v>
      </c>
      <c r="H211" s="19">
        <f t="shared" si="26"/>
        <v>13262.23</v>
      </c>
      <c r="I211" s="12">
        <f t="shared" si="27"/>
        <v>340.11855095890706</v>
      </c>
      <c r="J211" s="16">
        <f t="shared" si="28"/>
        <v>6395.2357629080543</v>
      </c>
      <c r="K211" s="21"/>
      <c r="L211" s="21">
        <v>-6.0371309785614358</v>
      </c>
      <c r="M211" s="21">
        <v>-1.2067042394282907</v>
      </c>
      <c r="N211" s="21">
        <f t="shared" si="32"/>
        <v>-2.2376289396667037E-2</v>
      </c>
      <c r="O211" s="21">
        <f t="shared" si="33"/>
        <v>-7.2662115073863935</v>
      </c>
      <c r="P211" s="21"/>
      <c r="Q211" s="25">
        <f t="shared" si="29"/>
        <v>6387.969551400668</v>
      </c>
      <c r="R211" s="52">
        <v>1</v>
      </c>
      <c r="S211" s="53">
        <f t="shared" si="34"/>
        <v>-638.79695514006687</v>
      </c>
      <c r="T211" s="21">
        <f t="shared" si="30"/>
        <v>5749.1725962606015</v>
      </c>
      <c r="U211" s="13"/>
      <c r="V211" s="25">
        <v>0</v>
      </c>
      <c r="W211" s="21">
        <f t="shared" si="31"/>
        <v>5749.1725962606015</v>
      </c>
      <c r="X211" s="13"/>
      <c r="Y211" s="21">
        <f t="shared" si="38"/>
        <v>1437.2931490651504</v>
      </c>
      <c r="Z211" s="21">
        <f t="shared" si="38"/>
        <v>1437.2931490651504</v>
      </c>
      <c r="AA211" s="21">
        <f t="shared" si="38"/>
        <v>1437.2931490651504</v>
      </c>
      <c r="AB211" s="3"/>
      <c r="AC211" s="21">
        <f t="shared" si="36"/>
        <v>12.851007866668082</v>
      </c>
      <c r="AD211" s="21">
        <f t="shared" si="38"/>
        <v>1437.2931490651504</v>
      </c>
      <c r="AE211" s="21">
        <f t="shared" si="37"/>
        <v>1450.1441569318185</v>
      </c>
    </row>
    <row r="212" spans="2:31" x14ac:dyDescent="0.3">
      <c r="B212" s="3">
        <v>764</v>
      </c>
      <c r="C212" s="17">
        <v>8</v>
      </c>
      <c r="D212" s="18" t="s">
        <v>185</v>
      </c>
      <c r="E212" s="20">
        <v>10.911499538676168</v>
      </c>
      <c r="F212" s="19">
        <v>10062.030000000001</v>
      </c>
      <c r="G212" s="19">
        <v>0</v>
      </c>
      <c r="H212" s="19">
        <f t="shared" si="26"/>
        <v>10062.030000000001</v>
      </c>
      <c r="I212" s="12">
        <f t="shared" si="27"/>
        <v>922.14914772573707</v>
      </c>
      <c r="J212" s="16">
        <f t="shared" si="28"/>
        <v>4852.053847916507</v>
      </c>
      <c r="K212" s="21"/>
      <c r="L212" s="21">
        <v>-10.190279504083719</v>
      </c>
      <c r="M212" s="21">
        <v>-3.0338960360049896</v>
      </c>
      <c r="N212" s="21">
        <f t="shared" si="32"/>
        <v>-1.6976850439024631E-2</v>
      </c>
      <c r="O212" s="21">
        <f t="shared" si="33"/>
        <v>-13.241152390527732</v>
      </c>
      <c r="P212" s="21"/>
      <c r="Q212" s="25">
        <f t="shared" si="29"/>
        <v>4838.8126955259795</v>
      </c>
      <c r="R212" s="52">
        <v>0</v>
      </c>
      <c r="S212" s="53">
        <f t="shared" si="34"/>
        <v>0</v>
      </c>
      <c r="T212" s="21">
        <f t="shared" si="30"/>
        <v>4838.8126955259795</v>
      </c>
      <c r="U212" s="13"/>
      <c r="V212" s="25">
        <v>0</v>
      </c>
      <c r="W212" s="21">
        <f t="shared" si="31"/>
        <v>4838.8126955259795</v>
      </c>
      <c r="X212" s="13"/>
      <c r="Y212" s="21">
        <f t="shared" si="38"/>
        <v>1209.7031738814949</v>
      </c>
      <c r="Z212" s="21">
        <f t="shared" si="38"/>
        <v>1209.7031738814949</v>
      </c>
      <c r="AA212" s="21">
        <f t="shared" si="38"/>
        <v>1209.7031738814949</v>
      </c>
      <c r="AB212" s="3"/>
      <c r="AC212" s="21">
        <f t="shared" si="36"/>
        <v>9.7500365085396847</v>
      </c>
      <c r="AD212" s="21">
        <f t="shared" si="38"/>
        <v>1209.7031738814949</v>
      </c>
      <c r="AE212" s="21">
        <f t="shared" si="37"/>
        <v>1219.4532103900347</v>
      </c>
    </row>
    <row r="213" spans="2:31" x14ac:dyDescent="0.3">
      <c r="B213" s="3">
        <v>775</v>
      </c>
      <c r="C213" s="17">
        <v>8</v>
      </c>
      <c r="D213" s="18" t="s">
        <v>186</v>
      </c>
      <c r="E213" s="20">
        <v>171.21134730686421</v>
      </c>
      <c r="F213" s="19">
        <v>134821.5</v>
      </c>
      <c r="G213" s="19">
        <v>0</v>
      </c>
      <c r="H213" s="19">
        <f t="shared" si="26"/>
        <v>134821.5</v>
      </c>
      <c r="I213" s="12">
        <f t="shared" si="27"/>
        <v>787.45656827498567</v>
      </c>
      <c r="J213" s="16">
        <f t="shared" si="28"/>
        <v>65012.843119815319</v>
      </c>
      <c r="K213" s="21"/>
      <c r="L213" s="21">
        <v>6635.6053364877298</v>
      </c>
      <c r="M213" s="21">
        <v>14602.41248452901</v>
      </c>
      <c r="N213" s="21">
        <f t="shared" si="32"/>
        <v>-0.22747342648202792</v>
      </c>
      <c r="O213" s="21">
        <f t="shared" si="33"/>
        <v>21237.790347590257</v>
      </c>
      <c r="P213" s="21"/>
      <c r="Q213" s="25">
        <f t="shared" si="29"/>
        <v>86250.633467405569</v>
      </c>
      <c r="R213" s="52">
        <v>0</v>
      </c>
      <c r="S213" s="53">
        <f t="shared" si="34"/>
        <v>0</v>
      </c>
      <c r="T213" s="21">
        <f t="shared" si="30"/>
        <v>86250.633467405569</v>
      </c>
      <c r="U213" s="13"/>
      <c r="V213" s="25">
        <v>0</v>
      </c>
      <c r="W213" s="21">
        <f t="shared" si="31"/>
        <v>86250.633467405569</v>
      </c>
      <c r="X213" s="13"/>
      <c r="Y213" s="21">
        <f t="shared" si="38"/>
        <v>21562.658366851392</v>
      </c>
      <c r="Z213" s="21">
        <f t="shared" si="38"/>
        <v>21562.658366851392</v>
      </c>
      <c r="AA213" s="21">
        <f t="shared" si="38"/>
        <v>21562.658366851392</v>
      </c>
      <c r="AB213" s="3"/>
      <c r="AC213" s="21">
        <f t="shared" si="36"/>
        <v>130.64108804446849</v>
      </c>
      <c r="AD213" s="21">
        <f t="shared" si="38"/>
        <v>21562.658366851392</v>
      </c>
      <c r="AE213" s="21">
        <f t="shared" si="37"/>
        <v>21693.29945489586</v>
      </c>
    </row>
    <row r="214" spans="2:31" x14ac:dyDescent="0.3">
      <c r="B214" s="3">
        <v>790</v>
      </c>
      <c r="C214" s="17">
        <v>8</v>
      </c>
      <c r="D214" s="18" t="s">
        <v>262</v>
      </c>
      <c r="E214" s="20">
        <v>11.850041107387474</v>
      </c>
      <c r="F214" s="19">
        <v>9232.44</v>
      </c>
      <c r="G214" s="19">
        <v>0</v>
      </c>
      <c r="H214" s="19">
        <f t="shared" si="26"/>
        <v>9232.44</v>
      </c>
      <c r="I214" s="12">
        <f t="shared" si="27"/>
        <v>779.10615805749183</v>
      </c>
      <c r="J214" s="16">
        <f t="shared" si="28"/>
        <v>4452.0137614038395</v>
      </c>
      <c r="K214" s="21"/>
      <c r="L214" s="21">
        <v>-7.1891161736052709</v>
      </c>
      <c r="M214" s="21">
        <v>-1.8487408113401216</v>
      </c>
      <c r="N214" s="21">
        <f t="shared" si="32"/>
        <v>-1.5577150243764784E-2</v>
      </c>
      <c r="O214" s="21">
        <f t="shared" si="33"/>
        <v>-9.053434135189157</v>
      </c>
      <c r="P214" s="21"/>
      <c r="Q214" s="25">
        <f t="shared" si="29"/>
        <v>4442.96032726865</v>
      </c>
      <c r="R214" s="52">
        <v>0</v>
      </c>
      <c r="S214" s="53">
        <f t="shared" si="34"/>
        <v>0</v>
      </c>
      <c r="T214" s="21">
        <f t="shared" si="30"/>
        <v>4442.96032726865</v>
      </c>
      <c r="U214" s="13"/>
      <c r="V214" s="25">
        <v>0</v>
      </c>
      <c r="W214" s="21">
        <f t="shared" si="31"/>
        <v>4442.96032726865</v>
      </c>
      <c r="X214" s="13"/>
      <c r="Y214" s="21">
        <f t="shared" si="38"/>
        <v>1110.7400818171625</v>
      </c>
      <c r="Z214" s="21">
        <f t="shared" si="38"/>
        <v>1110.7400818171625</v>
      </c>
      <c r="AA214" s="21">
        <f t="shared" si="38"/>
        <v>1110.7400818171625</v>
      </c>
      <c r="AB214" s="3"/>
      <c r="AC214" s="21">
        <f t="shared" si="36"/>
        <v>8.9461696161611641</v>
      </c>
      <c r="AD214" s="21">
        <f t="shared" si="38"/>
        <v>1110.7400818171625</v>
      </c>
      <c r="AE214" s="21">
        <f t="shared" si="37"/>
        <v>1119.6862514333236</v>
      </c>
    </row>
    <row r="215" spans="2:31" x14ac:dyDescent="0.3">
      <c r="B215" s="3">
        <v>795</v>
      </c>
      <c r="C215" s="17">
        <v>8</v>
      </c>
      <c r="D215" s="18" t="s">
        <v>252</v>
      </c>
      <c r="E215" s="20">
        <v>179.1317224964767</v>
      </c>
      <c r="F215" s="19">
        <v>210861.53</v>
      </c>
      <c r="G215" s="19">
        <v>4554.55</v>
      </c>
      <c r="H215" s="19">
        <f t="shared" si="26"/>
        <v>206306.98</v>
      </c>
      <c r="I215" s="12">
        <f t="shared" si="27"/>
        <v>1151.7054440430438</v>
      </c>
      <c r="J215" s="16">
        <f t="shared" si="28"/>
        <v>99484.157387826694</v>
      </c>
      <c r="K215" s="21"/>
      <c r="L215" s="21">
        <v>5381.9461099714244</v>
      </c>
      <c r="M215" s="21">
        <v>-52.396878979212488</v>
      </c>
      <c r="N215" s="21">
        <f t="shared" si="32"/>
        <v>-0.34808510250782848</v>
      </c>
      <c r="O215" s="21">
        <f t="shared" si="33"/>
        <v>5329.2011458897041</v>
      </c>
      <c r="P215" s="21"/>
      <c r="Q215" s="25">
        <f t="shared" si="29"/>
        <v>104813.3585337164</v>
      </c>
      <c r="R215" s="52">
        <v>0</v>
      </c>
      <c r="S215" s="53">
        <f t="shared" si="34"/>
        <v>0</v>
      </c>
      <c r="T215" s="21">
        <f t="shared" si="30"/>
        <v>104813.3585337164</v>
      </c>
      <c r="U215" s="13"/>
      <c r="V215" s="25">
        <v>0</v>
      </c>
      <c r="W215" s="21">
        <f t="shared" si="31"/>
        <v>104813.3585337164</v>
      </c>
      <c r="X215" s="13"/>
      <c r="Y215" s="21">
        <f t="shared" si="38"/>
        <v>26203.339633429099</v>
      </c>
      <c r="Z215" s="21">
        <f t="shared" si="38"/>
        <v>26203.339633429099</v>
      </c>
      <c r="AA215" s="21">
        <f t="shared" si="38"/>
        <v>26203.339633429099</v>
      </c>
      <c r="AB215" s="3"/>
      <c r="AC215" s="21">
        <f t="shared" si="36"/>
        <v>199.91001686206133</v>
      </c>
      <c r="AD215" s="21">
        <f t="shared" si="38"/>
        <v>26203.339633429099</v>
      </c>
      <c r="AE215" s="21">
        <f t="shared" si="37"/>
        <v>26403.24965029116</v>
      </c>
    </row>
    <row r="216" spans="2:31" x14ac:dyDescent="0.3">
      <c r="B216" s="3">
        <v>796</v>
      </c>
      <c r="C216" s="17">
        <v>8</v>
      </c>
      <c r="D216" s="18" t="s">
        <v>187</v>
      </c>
      <c r="E216" s="20">
        <v>35.5</v>
      </c>
      <c r="F216" s="19">
        <v>25689.16</v>
      </c>
      <c r="G216" s="19">
        <v>0</v>
      </c>
      <c r="H216" s="19">
        <f t="shared" ref="H216:H273" si="39">F216-G216</f>
        <v>25689.16</v>
      </c>
      <c r="I216" s="12">
        <f t="shared" ref="I216:I273" si="40">IFERROR(H216/E216,"n.a.")</f>
        <v>723.6383098591549</v>
      </c>
      <c r="J216" s="16">
        <f t="shared" ref="J216:J273" si="41">H216*(E$16/H$22)</f>
        <v>12387.677996164075</v>
      </c>
      <c r="K216" s="21"/>
      <c r="L216" s="21">
        <v>-21.421855282324032</v>
      </c>
      <c r="M216" s="21">
        <v>-4.4747004901519176</v>
      </c>
      <c r="N216" s="21">
        <f t="shared" si="32"/>
        <v>-4.3343244576310544E-2</v>
      </c>
      <c r="O216" s="21">
        <f t="shared" si="33"/>
        <v>-25.939899017052259</v>
      </c>
      <c r="P216" s="21"/>
      <c r="Q216" s="25">
        <f t="shared" ref="Q216:Q273" si="42">J216+O216</f>
        <v>12361.738097147023</v>
      </c>
      <c r="R216" s="52">
        <v>0</v>
      </c>
      <c r="S216" s="53">
        <f t="shared" si="34"/>
        <v>0</v>
      </c>
      <c r="T216" s="21">
        <f t="shared" ref="T216:T273" si="43">Q216+S216</f>
        <v>12361.738097147023</v>
      </c>
      <c r="U216" s="13"/>
      <c r="V216" s="25">
        <v>0</v>
      </c>
      <c r="W216" s="21">
        <f t="shared" ref="W216:W273" si="44">T216+V216</f>
        <v>12361.738097147023</v>
      </c>
      <c r="X216" s="13"/>
      <c r="Y216" s="21">
        <f t="shared" si="38"/>
        <v>3090.4345242867557</v>
      </c>
      <c r="Z216" s="21">
        <f t="shared" si="38"/>
        <v>3090.4345242867557</v>
      </c>
      <c r="AA216" s="21">
        <f t="shared" si="38"/>
        <v>3090.4345242867557</v>
      </c>
      <c r="AB216" s="3"/>
      <c r="AC216" s="21">
        <f t="shared" si="36"/>
        <v>24.89261589099986</v>
      </c>
      <c r="AD216" s="21">
        <f t="shared" si="38"/>
        <v>3090.4345242867557</v>
      </c>
      <c r="AE216" s="21">
        <f t="shared" si="37"/>
        <v>3115.3271401777556</v>
      </c>
    </row>
    <row r="217" spans="2:31" x14ac:dyDescent="0.3">
      <c r="B217" s="3">
        <v>797</v>
      </c>
      <c r="C217" s="17">
        <v>8</v>
      </c>
      <c r="D217" s="18" t="s">
        <v>188</v>
      </c>
      <c r="E217" s="20">
        <v>18.136463858283562</v>
      </c>
      <c r="F217" s="19">
        <v>43696.58</v>
      </c>
      <c r="G217" s="19">
        <v>1315</v>
      </c>
      <c r="H217" s="19">
        <f t="shared" si="39"/>
        <v>42381.58</v>
      </c>
      <c r="I217" s="12">
        <f t="shared" si="40"/>
        <v>2336.8160591372853</v>
      </c>
      <c r="J217" s="16">
        <f t="shared" si="41"/>
        <v>20437.000120232326</v>
      </c>
      <c r="K217" s="21"/>
      <c r="L217" s="21">
        <v>-31.454188771662302</v>
      </c>
      <c r="M217" s="21">
        <v>-8.2392168722944916</v>
      </c>
      <c r="N217" s="21">
        <f t="shared" ref="N217:N273" si="45">-$N$20*(J217/$E$16)</f>
        <v>-7.1507016479731969E-2</v>
      </c>
      <c r="O217" s="21">
        <f t="shared" ref="O217:O273" si="46">SUM(L217:N217)</f>
        <v>-39.764912660436529</v>
      </c>
      <c r="P217" s="21"/>
      <c r="Q217" s="25">
        <f t="shared" si="42"/>
        <v>20397.235207571888</v>
      </c>
      <c r="R217" s="52">
        <v>0</v>
      </c>
      <c r="S217" s="53">
        <f t="shared" ref="S217:S273" si="47">-$R$22*R217*Q217</f>
        <v>0</v>
      </c>
      <c r="T217" s="21">
        <f t="shared" si="43"/>
        <v>20397.235207571888</v>
      </c>
      <c r="U217" s="13"/>
      <c r="V217" s="25">
        <v>0</v>
      </c>
      <c r="W217" s="21">
        <f t="shared" si="44"/>
        <v>20397.235207571888</v>
      </c>
      <c r="X217" s="13"/>
      <c r="Y217" s="21">
        <f t="shared" ref="Y217:AD248" si="48">$W217/4</f>
        <v>5099.308801892972</v>
      </c>
      <c r="Z217" s="21">
        <f t="shared" si="48"/>
        <v>5099.308801892972</v>
      </c>
      <c r="AA217" s="21">
        <f t="shared" si="48"/>
        <v>5099.308801892972</v>
      </c>
      <c r="AB217" s="3"/>
      <c r="AC217" s="21">
        <f t="shared" ref="AC217:AC273" si="49">$H217/$H$22*$E$18</f>
        <v>41.067453812957758</v>
      </c>
      <c r="AD217" s="21">
        <f t="shared" si="48"/>
        <v>5099.308801892972</v>
      </c>
      <c r="AE217" s="21">
        <f t="shared" ref="AE217:AE273" si="50">AC217+AD217</f>
        <v>5140.3762557059299</v>
      </c>
    </row>
    <row r="218" spans="2:31" x14ac:dyDescent="0.3">
      <c r="B218" s="3">
        <v>801</v>
      </c>
      <c r="C218" s="17">
        <v>8</v>
      </c>
      <c r="D218" s="18" t="s">
        <v>189</v>
      </c>
      <c r="E218" s="20">
        <v>81.922589742232461</v>
      </c>
      <c r="F218" s="19">
        <v>115450.44</v>
      </c>
      <c r="G218" s="19">
        <v>0</v>
      </c>
      <c r="H218" s="19">
        <f t="shared" si="39"/>
        <v>115450.44</v>
      </c>
      <c r="I218" s="12">
        <f t="shared" si="40"/>
        <v>1409.2625777976764</v>
      </c>
      <c r="J218" s="16">
        <f t="shared" si="41"/>
        <v>55671.842724147493</v>
      </c>
      <c r="K218" s="21"/>
      <c r="L218" s="21">
        <v>-94.591090850110049</v>
      </c>
      <c r="M218" s="21">
        <v>-25.702598433927051</v>
      </c>
      <c r="N218" s="21">
        <f t="shared" si="45"/>
        <v>-0.1947902016789442</v>
      </c>
      <c r="O218" s="21">
        <f t="shared" si="46"/>
        <v>-120.48847948571604</v>
      </c>
      <c r="P218" s="21"/>
      <c r="Q218" s="25">
        <f t="shared" si="42"/>
        <v>55551.354244661779</v>
      </c>
      <c r="R218" s="52">
        <v>0</v>
      </c>
      <c r="S218" s="53">
        <f t="shared" si="47"/>
        <v>0</v>
      </c>
      <c r="T218" s="21">
        <f t="shared" si="43"/>
        <v>55551.354244661779</v>
      </c>
      <c r="U218" s="13"/>
      <c r="V218" s="25">
        <v>0</v>
      </c>
      <c r="W218" s="21">
        <f t="shared" si="44"/>
        <v>55551.354244661779</v>
      </c>
      <c r="X218" s="13"/>
      <c r="Y218" s="21">
        <f t="shared" si="48"/>
        <v>13887.838561165445</v>
      </c>
      <c r="Z218" s="21">
        <f t="shared" si="48"/>
        <v>13887.838561165445</v>
      </c>
      <c r="AA218" s="21">
        <f t="shared" si="48"/>
        <v>13887.838561165445</v>
      </c>
      <c r="AB218" s="3"/>
      <c r="AC218" s="21">
        <f t="shared" si="49"/>
        <v>111.87066674686622</v>
      </c>
      <c r="AD218" s="21">
        <f t="shared" si="48"/>
        <v>13887.838561165445</v>
      </c>
      <c r="AE218" s="21">
        <f t="shared" si="50"/>
        <v>13999.709227912312</v>
      </c>
    </row>
    <row r="219" spans="2:31" x14ac:dyDescent="0.3">
      <c r="B219" s="3">
        <v>809</v>
      </c>
      <c r="C219" s="17">
        <v>8</v>
      </c>
      <c r="D219" s="18" t="s">
        <v>263</v>
      </c>
      <c r="E219" s="20">
        <v>126.16898242797932</v>
      </c>
      <c r="F219" s="19">
        <v>462882.94</v>
      </c>
      <c r="G219" s="19">
        <v>0</v>
      </c>
      <c r="H219" s="19">
        <f t="shared" si="39"/>
        <v>462882.94</v>
      </c>
      <c r="I219" s="12">
        <f t="shared" si="40"/>
        <v>3668.7538497366113</v>
      </c>
      <c r="J219" s="16">
        <f t="shared" si="41"/>
        <v>223208.7312562083</v>
      </c>
      <c r="K219" s="21"/>
      <c r="L219" s="21">
        <v>-443.2378188984294</v>
      </c>
      <c r="M219" s="21">
        <v>-122.04007902607555</v>
      </c>
      <c r="N219" s="21">
        <f t="shared" si="45"/>
        <v>-0.78098499439536684</v>
      </c>
      <c r="O219" s="21">
        <f t="shared" si="46"/>
        <v>-566.05888291890028</v>
      </c>
      <c r="P219" s="21"/>
      <c r="Q219" s="25">
        <f t="shared" si="42"/>
        <v>222642.67237328939</v>
      </c>
      <c r="R219" s="52">
        <v>0</v>
      </c>
      <c r="S219" s="53">
        <f t="shared" si="47"/>
        <v>0</v>
      </c>
      <c r="T219" s="21">
        <f t="shared" si="43"/>
        <v>222642.67237328939</v>
      </c>
      <c r="U219" s="13"/>
      <c r="V219" s="25">
        <v>0</v>
      </c>
      <c r="W219" s="21">
        <f t="shared" si="44"/>
        <v>222642.67237328939</v>
      </c>
      <c r="X219" s="13"/>
      <c r="Y219" s="21">
        <f t="shared" si="48"/>
        <v>55660.668093322347</v>
      </c>
      <c r="Z219" s="21">
        <f t="shared" si="48"/>
        <v>55660.668093322347</v>
      </c>
      <c r="AA219" s="21">
        <f t="shared" si="48"/>
        <v>55660.668093322347</v>
      </c>
      <c r="AB219" s="3"/>
      <c r="AC219" s="21">
        <f t="shared" si="49"/>
        <v>448.53032282553164</v>
      </c>
      <c r="AD219" s="21">
        <f t="shared" si="48"/>
        <v>55660.668093322347</v>
      </c>
      <c r="AE219" s="21">
        <f t="shared" si="50"/>
        <v>56109.198416147876</v>
      </c>
    </row>
    <row r="220" spans="2:31" x14ac:dyDescent="0.3">
      <c r="B220" s="3">
        <v>810</v>
      </c>
      <c r="C220" s="17">
        <v>8</v>
      </c>
      <c r="D220" s="18" t="s">
        <v>190</v>
      </c>
      <c r="E220" s="20">
        <v>136.84</v>
      </c>
      <c r="F220" s="19">
        <v>160902.45000000001</v>
      </c>
      <c r="G220" s="19">
        <v>0</v>
      </c>
      <c r="H220" s="19">
        <f t="shared" si="39"/>
        <v>160902.45000000001</v>
      </c>
      <c r="I220" s="12">
        <f t="shared" si="40"/>
        <v>1175.8436860567085</v>
      </c>
      <c r="J220" s="16">
        <f t="shared" si="41"/>
        <v>77589.447821333612</v>
      </c>
      <c r="K220" s="21"/>
      <c r="L220" s="21">
        <v>-132.48856371060538</v>
      </c>
      <c r="M220" s="21">
        <v>-33.128082707138674</v>
      </c>
      <c r="N220" s="21">
        <f t="shared" si="45"/>
        <v>-0.27147770667774185</v>
      </c>
      <c r="O220" s="21">
        <f t="shared" si="46"/>
        <v>-165.88812412442178</v>
      </c>
      <c r="P220" s="21"/>
      <c r="Q220" s="25">
        <f t="shared" si="42"/>
        <v>77423.559697209188</v>
      </c>
      <c r="R220" s="52">
        <v>0</v>
      </c>
      <c r="S220" s="53">
        <f t="shared" si="47"/>
        <v>0</v>
      </c>
      <c r="T220" s="21">
        <f t="shared" si="43"/>
        <v>77423.559697209188</v>
      </c>
      <c r="U220" s="13"/>
      <c r="V220" s="25">
        <v>0</v>
      </c>
      <c r="W220" s="21">
        <f t="shared" si="44"/>
        <v>77423.559697209188</v>
      </c>
      <c r="X220" s="13"/>
      <c r="Y220" s="21">
        <f t="shared" si="48"/>
        <v>19355.889924302297</v>
      </c>
      <c r="Z220" s="21">
        <f t="shared" si="48"/>
        <v>19355.889924302297</v>
      </c>
      <c r="AA220" s="21">
        <f t="shared" si="48"/>
        <v>19355.889924302297</v>
      </c>
      <c r="AB220" s="3"/>
      <c r="AC220" s="21">
        <f t="shared" si="49"/>
        <v>155.91334569798354</v>
      </c>
      <c r="AD220" s="21">
        <f t="shared" si="48"/>
        <v>19355.889924302297</v>
      </c>
      <c r="AE220" s="21">
        <f t="shared" si="50"/>
        <v>19511.80327000028</v>
      </c>
    </row>
    <row r="221" spans="2:31" x14ac:dyDescent="0.3">
      <c r="B221" s="3">
        <v>812</v>
      </c>
      <c r="C221" s="17">
        <v>8</v>
      </c>
      <c r="D221" s="18" t="s">
        <v>191</v>
      </c>
      <c r="E221" s="20">
        <v>35.618797095482762</v>
      </c>
      <c r="F221" s="19">
        <v>87007</v>
      </c>
      <c r="G221" s="19">
        <v>164.5</v>
      </c>
      <c r="H221" s="19">
        <f t="shared" si="39"/>
        <v>86842.5</v>
      </c>
      <c r="I221" s="12">
        <f t="shared" si="40"/>
        <v>2438.108725772031</v>
      </c>
      <c r="J221" s="16">
        <f t="shared" si="41"/>
        <v>41876.687535983219</v>
      </c>
      <c r="K221" s="21"/>
      <c r="L221" s="21">
        <v>-75.342395460553234</v>
      </c>
      <c r="M221" s="21">
        <v>-18.33748905610264</v>
      </c>
      <c r="N221" s="21">
        <f t="shared" si="45"/>
        <v>-0.14652233537874532</v>
      </c>
      <c r="O221" s="21">
        <f t="shared" si="46"/>
        <v>-93.826406852034623</v>
      </c>
      <c r="P221" s="21"/>
      <c r="Q221" s="25">
        <f t="shared" si="42"/>
        <v>41782.861129131183</v>
      </c>
      <c r="R221" s="52">
        <v>0</v>
      </c>
      <c r="S221" s="53">
        <f t="shared" si="47"/>
        <v>0</v>
      </c>
      <c r="T221" s="21">
        <f t="shared" si="43"/>
        <v>41782.861129131183</v>
      </c>
      <c r="U221" s="13"/>
      <c r="V221" s="25">
        <v>0</v>
      </c>
      <c r="W221" s="21">
        <f t="shared" si="44"/>
        <v>41782.861129131183</v>
      </c>
      <c r="X221" s="13"/>
      <c r="Y221" s="21">
        <f t="shared" si="48"/>
        <v>10445.715282282796</v>
      </c>
      <c r="Z221" s="21">
        <f t="shared" si="48"/>
        <v>10445.715282282796</v>
      </c>
      <c r="AA221" s="21">
        <f t="shared" si="48"/>
        <v>10445.715282282796</v>
      </c>
      <c r="AB221" s="3"/>
      <c r="AC221" s="21">
        <f t="shared" si="49"/>
        <v>84.149773504238965</v>
      </c>
      <c r="AD221" s="21">
        <f t="shared" si="48"/>
        <v>10445.715282282796</v>
      </c>
      <c r="AE221" s="21">
        <f t="shared" si="50"/>
        <v>10529.865055787035</v>
      </c>
    </row>
    <row r="222" spans="2:31" x14ac:dyDescent="0.3">
      <c r="B222" s="3">
        <v>818</v>
      </c>
      <c r="C222" s="17">
        <v>8</v>
      </c>
      <c r="D222" s="18" t="s">
        <v>192</v>
      </c>
      <c r="E222" s="20">
        <v>32.857676017331173</v>
      </c>
      <c r="F222" s="19">
        <v>19267.900000000001</v>
      </c>
      <c r="G222" s="19">
        <v>0</v>
      </c>
      <c r="H222" s="19">
        <f t="shared" si="39"/>
        <v>19267.900000000001</v>
      </c>
      <c r="I222" s="12">
        <f t="shared" si="40"/>
        <v>586.40483246097256</v>
      </c>
      <c r="J222" s="16">
        <f t="shared" si="41"/>
        <v>9291.2551777594053</v>
      </c>
      <c r="K222" s="21"/>
      <c r="L222" s="21">
        <v>-16.089016820655161</v>
      </c>
      <c r="M222" s="21">
        <v>-3.8501523647519207</v>
      </c>
      <c r="N222" s="21">
        <f t="shared" si="45"/>
        <v>-3.2509171268032669E-2</v>
      </c>
      <c r="O222" s="21">
        <f t="shared" si="46"/>
        <v>-19.971678356675113</v>
      </c>
      <c r="P222" s="21"/>
      <c r="Q222" s="25">
        <f t="shared" si="42"/>
        <v>9271.2834994027307</v>
      </c>
      <c r="R222" s="52">
        <v>0</v>
      </c>
      <c r="S222" s="53">
        <f t="shared" si="47"/>
        <v>0</v>
      </c>
      <c r="T222" s="21">
        <f t="shared" si="43"/>
        <v>9271.2834994027307</v>
      </c>
      <c r="U222" s="13"/>
      <c r="V222" s="25">
        <v>0</v>
      </c>
      <c r="W222" s="21">
        <f t="shared" si="44"/>
        <v>9271.2834994027307</v>
      </c>
      <c r="X222" s="13"/>
      <c r="Y222" s="21">
        <f t="shared" si="48"/>
        <v>2317.8208748506827</v>
      </c>
      <c r="Z222" s="21">
        <f t="shared" si="48"/>
        <v>2317.8208748506827</v>
      </c>
      <c r="AA222" s="21">
        <f t="shared" si="48"/>
        <v>2317.8208748506827</v>
      </c>
      <c r="AB222" s="3"/>
      <c r="AC222" s="21">
        <f t="shared" si="49"/>
        <v>18.670459981026873</v>
      </c>
      <c r="AD222" s="21">
        <f t="shared" si="48"/>
        <v>2317.8208748506827</v>
      </c>
      <c r="AE222" s="21">
        <f t="shared" si="50"/>
        <v>2336.4913348317095</v>
      </c>
    </row>
    <row r="223" spans="2:31" x14ac:dyDescent="0.3">
      <c r="B223" s="3">
        <v>833</v>
      </c>
      <c r="C223" s="17">
        <v>8</v>
      </c>
      <c r="D223" s="18" t="s">
        <v>193</v>
      </c>
      <c r="E223" s="20">
        <v>55.573879431587635</v>
      </c>
      <c r="F223" s="19">
        <v>40085.18</v>
      </c>
      <c r="G223" s="19">
        <v>0</v>
      </c>
      <c r="H223" s="19">
        <f t="shared" si="39"/>
        <v>40085.18</v>
      </c>
      <c r="I223" s="12">
        <f t="shared" si="40"/>
        <v>721.29533532647326</v>
      </c>
      <c r="J223" s="16">
        <f t="shared" si="41"/>
        <v>19329.643408281012</v>
      </c>
      <c r="K223" s="21"/>
      <c r="L223" s="21">
        <v>-35.172501902432487</v>
      </c>
      <c r="M223" s="21">
        <v>-8.6083145743668865</v>
      </c>
      <c r="N223" s="21">
        <f t="shared" si="45"/>
        <v>-6.7632486255892826E-2</v>
      </c>
      <c r="O223" s="21">
        <f t="shared" si="46"/>
        <v>-43.848448963055269</v>
      </c>
      <c r="P223" s="21"/>
      <c r="Q223" s="25">
        <f t="shared" si="42"/>
        <v>19285.794959317958</v>
      </c>
      <c r="R223" s="52">
        <v>0</v>
      </c>
      <c r="S223" s="53">
        <f t="shared" si="47"/>
        <v>0</v>
      </c>
      <c r="T223" s="21">
        <f t="shared" si="43"/>
        <v>19285.794959317958</v>
      </c>
      <c r="U223" s="13"/>
      <c r="V223" s="25">
        <v>0</v>
      </c>
      <c r="W223" s="21">
        <f t="shared" si="44"/>
        <v>19285.794959317958</v>
      </c>
      <c r="X223" s="13"/>
      <c r="Y223" s="21">
        <f t="shared" si="48"/>
        <v>4821.4487398294896</v>
      </c>
      <c r="Z223" s="21">
        <f t="shared" si="48"/>
        <v>4821.4487398294896</v>
      </c>
      <c r="AA223" s="21">
        <f t="shared" si="48"/>
        <v>4821.4487398294896</v>
      </c>
      <c r="AB223" s="3"/>
      <c r="AC223" s="21">
        <f t="shared" si="49"/>
        <v>38.842258316799374</v>
      </c>
      <c r="AD223" s="21">
        <f t="shared" si="48"/>
        <v>4821.4487398294896</v>
      </c>
      <c r="AE223" s="21">
        <f t="shared" si="50"/>
        <v>4860.290998146289</v>
      </c>
    </row>
    <row r="224" spans="2:31" x14ac:dyDescent="0.3">
      <c r="B224" s="3">
        <v>834</v>
      </c>
      <c r="C224" s="17">
        <v>8</v>
      </c>
      <c r="D224" s="18" t="s">
        <v>194</v>
      </c>
      <c r="E224" s="20">
        <v>114.61999999999999</v>
      </c>
      <c r="F224" s="19">
        <v>64023.01</v>
      </c>
      <c r="G224" s="19">
        <v>5361.7</v>
      </c>
      <c r="H224" s="19">
        <f t="shared" si="39"/>
        <v>58661.310000000005</v>
      </c>
      <c r="I224" s="12">
        <f t="shared" si="40"/>
        <v>511.78947827604264</v>
      </c>
      <c r="J224" s="16">
        <f t="shared" si="41"/>
        <v>28287.317261956392</v>
      </c>
      <c r="K224" s="21"/>
      <c r="L224" s="21">
        <v>-51.47242978968643</v>
      </c>
      <c r="M224" s="21">
        <v>-15.014038139488548</v>
      </c>
      <c r="N224" s="21">
        <f t="shared" si="45"/>
        <v>-9.8974489881988037E-2</v>
      </c>
      <c r="O224" s="21">
        <f t="shared" si="46"/>
        <v>-66.58544241905696</v>
      </c>
      <c r="P224" s="21"/>
      <c r="Q224" s="25">
        <f t="shared" si="42"/>
        <v>28220.731819537334</v>
      </c>
      <c r="R224" s="52">
        <v>0</v>
      </c>
      <c r="S224" s="53">
        <f t="shared" si="47"/>
        <v>0</v>
      </c>
      <c r="T224" s="21">
        <f t="shared" si="43"/>
        <v>28220.731819537334</v>
      </c>
      <c r="U224" s="13"/>
      <c r="V224" s="25">
        <v>0</v>
      </c>
      <c r="W224" s="21">
        <f t="shared" si="44"/>
        <v>28220.731819537334</v>
      </c>
      <c r="X224" s="13"/>
      <c r="Y224" s="21">
        <f t="shared" si="48"/>
        <v>7055.1829548843334</v>
      </c>
      <c r="Z224" s="21">
        <f t="shared" si="48"/>
        <v>7055.1829548843334</v>
      </c>
      <c r="AA224" s="21">
        <f t="shared" si="48"/>
        <v>7055.1829548843334</v>
      </c>
      <c r="AB224" s="3"/>
      <c r="AC224" s="21">
        <f t="shared" si="49"/>
        <v>56.842398018964779</v>
      </c>
      <c r="AD224" s="21">
        <f t="shared" si="48"/>
        <v>7055.1829548843334</v>
      </c>
      <c r="AE224" s="21">
        <f t="shared" si="50"/>
        <v>7112.025352903298</v>
      </c>
    </row>
    <row r="225" spans="2:31" x14ac:dyDescent="0.3">
      <c r="B225" s="3">
        <v>837</v>
      </c>
      <c r="C225" s="17">
        <v>8</v>
      </c>
      <c r="D225" s="18" t="s">
        <v>195</v>
      </c>
      <c r="E225" s="20">
        <v>194.5</v>
      </c>
      <c r="F225" s="19">
        <v>164937.14000000001</v>
      </c>
      <c r="G225" s="19">
        <v>0</v>
      </c>
      <c r="H225" s="19">
        <f t="shared" si="39"/>
        <v>164937.14000000001</v>
      </c>
      <c r="I225" s="12">
        <f t="shared" si="40"/>
        <v>848.00586118251931</v>
      </c>
      <c r="J225" s="16">
        <f t="shared" si="41"/>
        <v>79535.032672467059</v>
      </c>
      <c r="K225" s="21"/>
      <c r="L225" s="21">
        <v>-135.94385081331711</v>
      </c>
      <c r="M225" s="21">
        <v>-33.184895864731516</v>
      </c>
      <c r="N225" s="21">
        <f t="shared" si="45"/>
        <v>-0.27828511320483712</v>
      </c>
      <c r="O225" s="21">
        <f t="shared" si="46"/>
        <v>-169.40703179125347</v>
      </c>
      <c r="P225" s="21"/>
      <c r="Q225" s="25">
        <f t="shared" si="42"/>
        <v>79365.625640675804</v>
      </c>
      <c r="R225" s="52">
        <v>0</v>
      </c>
      <c r="S225" s="53">
        <f t="shared" si="47"/>
        <v>0</v>
      </c>
      <c r="T225" s="21">
        <f t="shared" si="43"/>
        <v>79365.625640675804</v>
      </c>
      <c r="U225" s="13"/>
      <c r="V225" s="25">
        <v>0</v>
      </c>
      <c r="W225" s="21">
        <f t="shared" si="44"/>
        <v>79365.625640675804</v>
      </c>
      <c r="X225" s="13"/>
      <c r="Y225" s="21">
        <f t="shared" si="48"/>
        <v>19841.406410168951</v>
      </c>
      <c r="Z225" s="21">
        <f t="shared" si="48"/>
        <v>19841.406410168951</v>
      </c>
      <c r="AA225" s="21">
        <f t="shared" si="48"/>
        <v>19841.406410168951</v>
      </c>
      <c r="AB225" s="3"/>
      <c r="AC225" s="21">
        <f t="shared" si="49"/>
        <v>159.8229320141285</v>
      </c>
      <c r="AD225" s="21">
        <f t="shared" si="48"/>
        <v>19841.406410168951</v>
      </c>
      <c r="AE225" s="21">
        <f t="shared" si="50"/>
        <v>20001.22934218308</v>
      </c>
    </row>
    <row r="226" spans="2:31" x14ac:dyDescent="0.3">
      <c r="B226" s="3">
        <v>845</v>
      </c>
      <c r="C226" s="17">
        <v>8</v>
      </c>
      <c r="D226" s="18" t="s">
        <v>245</v>
      </c>
      <c r="E226" s="20">
        <v>1.2819104353130046</v>
      </c>
      <c r="F226" s="19">
        <v>2745.53</v>
      </c>
      <c r="G226" s="19">
        <v>0</v>
      </c>
      <c r="H226" s="19">
        <f t="shared" si="39"/>
        <v>2745.53</v>
      </c>
      <c r="I226" s="12">
        <f t="shared" si="40"/>
        <v>2141.7486934877966</v>
      </c>
      <c r="J226" s="16">
        <f t="shared" si="41"/>
        <v>1323.9335801096011</v>
      </c>
      <c r="K226" s="21"/>
      <c r="L226" s="21">
        <v>-7.1270089694676244</v>
      </c>
      <c r="M226" s="21">
        <v>-2.0773456186830117</v>
      </c>
      <c r="N226" s="21">
        <f t="shared" si="45"/>
        <v>-4.6323109934928936E-3</v>
      </c>
      <c r="O226" s="21">
        <f t="shared" si="46"/>
        <v>-9.2089868991441293</v>
      </c>
      <c r="P226" s="21"/>
      <c r="Q226" s="25">
        <f t="shared" si="42"/>
        <v>1314.724593210457</v>
      </c>
      <c r="R226" s="52">
        <v>0</v>
      </c>
      <c r="S226" s="53">
        <f t="shared" si="47"/>
        <v>0</v>
      </c>
      <c r="T226" s="21">
        <f t="shared" si="43"/>
        <v>1314.724593210457</v>
      </c>
      <c r="U226" s="13"/>
      <c r="V226" s="25">
        <v>0</v>
      </c>
      <c r="W226" s="21">
        <f t="shared" si="44"/>
        <v>1314.724593210457</v>
      </c>
      <c r="X226" s="13"/>
      <c r="Y226" s="21">
        <f t="shared" si="48"/>
        <v>328.68114830261425</v>
      </c>
      <c r="Z226" s="21">
        <f t="shared" si="48"/>
        <v>328.68114830261425</v>
      </c>
      <c r="AA226" s="21">
        <f t="shared" si="48"/>
        <v>328.68114830261425</v>
      </c>
      <c r="AB226" s="3"/>
      <c r="AC226" s="21">
        <f t="shared" si="49"/>
        <v>2.6603993165684225</v>
      </c>
      <c r="AD226" s="21">
        <f t="shared" si="48"/>
        <v>328.68114830261425</v>
      </c>
      <c r="AE226" s="21">
        <f t="shared" si="50"/>
        <v>331.34154761918268</v>
      </c>
    </row>
    <row r="227" spans="2:31" x14ac:dyDescent="0.3">
      <c r="B227" s="3">
        <v>866</v>
      </c>
      <c r="C227" s="17">
        <v>8</v>
      </c>
      <c r="D227" s="18" t="s">
        <v>196</v>
      </c>
      <c r="E227" s="20">
        <v>137.85276769715006</v>
      </c>
      <c r="F227" s="19">
        <v>51780.81</v>
      </c>
      <c r="G227" s="19">
        <v>0</v>
      </c>
      <c r="H227" s="19">
        <f t="shared" si="39"/>
        <v>51780.81</v>
      </c>
      <c r="I227" s="12">
        <f t="shared" si="40"/>
        <v>375.62401441048837</v>
      </c>
      <c r="J227" s="16">
        <f t="shared" si="41"/>
        <v>24969.442389729858</v>
      </c>
      <c r="K227" s="21"/>
      <c r="L227" s="21">
        <v>-62.535009701725357</v>
      </c>
      <c r="M227" s="21">
        <v>-16.408179750385898</v>
      </c>
      <c r="N227" s="21">
        <f t="shared" si="45"/>
        <v>-8.7365578017711235E-2</v>
      </c>
      <c r="O227" s="21">
        <f t="shared" si="46"/>
        <v>-79.030555030128966</v>
      </c>
      <c r="P227" s="21"/>
      <c r="Q227" s="25">
        <f t="shared" si="42"/>
        <v>24890.411834699731</v>
      </c>
      <c r="R227" s="52">
        <v>0</v>
      </c>
      <c r="S227" s="53">
        <f t="shared" si="47"/>
        <v>0</v>
      </c>
      <c r="T227" s="21">
        <f t="shared" si="43"/>
        <v>24890.411834699731</v>
      </c>
      <c r="U227" s="13"/>
      <c r="V227" s="25">
        <v>0</v>
      </c>
      <c r="W227" s="21">
        <f t="shared" si="44"/>
        <v>24890.411834699731</v>
      </c>
      <c r="X227" s="13"/>
      <c r="Y227" s="21">
        <f t="shared" si="48"/>
        <v>6222.6029586749328</v>
      </c>
      <c r="Z227" s="21">
        <f t="shared" si="48"/>
        <v>6222.6029586749328</v>
      </c>
      <c r="AA227" s="21">
        <f t="shared" si="48"/>
        <v>6222.6029586749328</v>
      </c>
      <c r="AB227" s="3"/>
      <c r="AC227" s="21">
        <f t="shared" si="49"/>
        <v>50.175241769479591</v>
      </c>
      <c r="AD227" s="21">
        <f t="shared" si="48"/>
        <v>6222.6029586749328</v>
      </c>
      <c r="AE227" s="21">
        <f t="shared" si="50"/>
        <v>6272.7782004444125</v>
      </c>
    </row>
    <row r="228" spans="2:31" x14ac:dyDescent="0.3">
      <c r="B228" s="3">
        <v>871</v>
      </c>
      <c r="C228" s="17">
        <v>8</v>
      </c>
      <c r="D228" s="18" t="s">
        <v>197</v>
      </c>
      <c r="E228" s="20">
        <v>18.023491155764308</v>
      </c>
      <c r="F228" s="19">
        <v>15504.97</v>
      </c>
      <c r="G228" s="19">
        <v>0</v>
      </c>
      <c r="H228" s="19">
        <f t="shared" si="39"/>
        <v>15504.97</v>
      </c>
      <c r="I228" s="12">
        <f t="shared" si="40"/>
        <v>860.26452178445845</v>
      </c>
      <c r="J228" s="16">
        <f t="shared" si="41"/>
        <v>7476.7168603482596</v>
      </c>
      <c r="K228" s="21"/>
      <c r="L228" s="21">
        <v>-10.662810768988038</v>
      </c>
      <c r="M228" s="21">
        <v>-2.6881207856754372</v>
      </c>
      <c r="N228" s="21">
        <f t="shared" si="45"/>
        <v>-2.6160283436996681E-2</v>
      </c>
      <c r="O228" s="21">
        <f t="shared" si="46"/>
        <v>-13.377091838100473</v>
      </c>
      <c r="P228" s="21"/>
      <c r="Q228" s="25">
        <f t="shared" si="42"/>
        <v>7463.339768510159</v>
      </c>
      <c r="R228" s="52">
        <v>0</v>
      </c>
      <c r="S228" s="53">
        <f t="shared" si="47"/>
        <v>0</v>
      </c>
      <c r="T228" s="21">
        <f t="shared" si="43"/>
        <v>7463.339768510159</v>
      </c>
      <c r="U228" s="13"/>
      <c r="V228" s="25">
        <v>0</v>
      </c>
      <c r="W228" s="21">
        <f t="shared" si="44"/>
        <v>7463.339768510159</v>
      </c>
      <c r="X228" s="13"/>
      <c r="Y228" s="21">
        <f t="shared" si="48"/>
        <v>1865.8349421275398</v>
      </c>
      <c r="Z228" s="21">
        <f t="shared" si="48"/>
        <v>1865.8349421275398</v>
      </c>
      <c r="AA228" s="21">
        <f t="shared" si="48"/>
        <v>1865.8349421275398</v>
      </c>
      <c r="AB228" s="3"/>
      <c r="AC228" s="21">
        <f t="shared" si="49"/>
        <v>15.024207199125081</v>
      </c>
      <c r="AD228" s="21">
        <f t="shared" si="48"/>
        <v>1865.8349421275398</v>
      </c>
      <c r="AE228" s="21">
        <f t="shared" si="50"/>
        <v>1880.8591493266649</v>
      </c>
    </row>
    <row r="229" spans="2:31" x14ac:dyDescent="0.3">
      <c r="B229" s="3">
        <v>873</v>
      </c>
      <c r="C229" s="17">
        <v>8</v>
      </c>
      <c r="D229" s="18" t="s">
        <v>198</v>
      </c>
      <c r="E229" s="20">
        <v>162.88999999999999</v>
      </c>
      <c r="F229" s="19">
        <v>93827.54</v>
      </c>
      <c r="G229" s="19">
        <v>0</v>
      </c>
      <c r="H229" s="19">
        <f t="shared" si="39"/>
        <v>93827.54</v>
      </c>
      <c r="I229" s="12">
        <f t="shared" si="40"/>
        <v>576.01780342562472</v>
      </c>
      <c r="J229" s="16">
        <f t="shared" si="41"/>
        <v>45244.973081728036</v>
      </c>
      <c r="K229" s="21"/>
      <c r="L229" s="21">
        <v>-79.302606606608606</v>
      </c>
      <c r="M229" s="21">
        <v>-16.715879555718857</v>
      </c>
      <c r="N229" s="21">
        <f t="shared" si="45"/>
        <v>-0.15830762914060098</v>
      </c>
      <c r="O229" s="21">
        <f t="shared" si="46"/>
        <v>-96.176793791468057</v>
      </c>
      <c r="P229" s="21"/>
      <c r="Q229" s="25">
        <f t="shared" si="42"/>
        <v>45148.796287936566</v>
      </c>
      <c r="R229" s="52">
        <v>0</v>
      </c>
      <c r="S229" s="53">
        <f t="shared" si="47"/>
        <v>0</v>
      </c>
      <c r="T229" s="21">
        <f t="shared" si="43"/>
        <v>45148.796287936566</v>
      </c>
      <c r="U229" s="13"/>
      <c r="V229" s="25">
        <v>0</v>
      </c>
      <c r="W229" s="21">
        <f t="shared" si="44"/>
        <v>45148.796287936566</v>
      </c>
      <c r="X229" s="13"/>
      <c r="Y229" s="21">
        <f t="shared" si="48"/>
        <v>11287.199071984141</v>
      </c>
      <c r="Z229" s="21">
        <f t="shared" si="48"/>
        <v>11287.199071984141</v>
      </c>
      <c r="AA229" s="21">
        <f t="shared" si="48"/>
        <v>11287.199071984141</v>
      </c>
      <c r="AB229" s="3"/>
      <c r="AC229" s="21">
        <f t="shared" si="49"/>
        <v>90.918228280622046</v>
      </c>
      <c r="AD229" s="21">
        <f t="shared" si="48"/>
        <v>11287.199071984141</v>
      </c>
      <c r="AE229" s="21">
        <f t="shared" si="50"/>
        <v>11378.117300264763</v>
      </c>
    </row>
    <row r="230" spans="2:31" x14ac:dyDescent="0.3">
      <c r="B230" s="3">
        <v>897</v>
      </c>
      <c r="C230" s="17">
        <v>8</v>
      </c>
      <c r="D230" s="18" t="s">
        <v>199</v>
      </c>
      <c r="E230" s="20">
        <v>89.939751791871316</v>
      </c>
      <c r="F230" s="19">
        <v>351541.58</v>
      </c>
      <c r="G230" s="19">
        <v>200</v>
      </c>
      <c r="H230" s="19">
        <f t="shared" si="39"/>
        <v>351341.58</v>
      </c>
      <c r="I230" s="12">
        <f t="shared" si="40"/>
        <v>3906.4103802847494</v>
      </c>
      <c r="J230" s="16">
        <f t="shared" si="41"/>
        <v>169421.9024562703</v>
      </c>
      <c r="K230" s="21"/>
      <c r="L230" s="21">
        <v>-197.04278300378064</v>
      </c>
      <c r="M230" s="21">
        <v>-0.74572804487252142</v>
      </c>
      <c r="N230" s="21">
        <f t="shared" si="45"/>
        <v>-0.59279026763690901</v>
      </c>
      <c r="O230" s="21">
        <f t="shared" si="46"/>
        <v>-198.38130131629006</v>
      </c>
      <c r="P230" s="21"/>
      <c r="Q230" s="25">
        <f t="shared" si="42"/>
        <v>169223.52115495401</v>
      </c>
      <c r="R230" s="52">
        <v>0</v>
      </c>
      <c r="S230" s="53">
        <f t="shared" si="47"/>
        <v>0</v>
      </c>
      <c r="T230" s="21">
        <f t="shared" si="43"/>
        <v>169223.52115495401</v>
      </c>
      <c r="U230" s="13"/>
      <c r="V230" s="25">
        <v>0</v>
      </c>
      <c r="W230" s="21">
        <f t="shared" si="44"/>
        <v>169223.52115495401</v>
      </c>
      <c r="X230" s="13"/>
      <c r="Y230" s="21">
        <f t="shared" si="48"/>
        <v>42305.880288738503</v>
      </c>
      <c r="Z230" s="21">
        <f t="shared" si="48"/>
        <v>42305.880288738503</v>
      </c>
      <c r="AA230" s="21">
        <f t="shared" si="48"/>
        <v>42305.880288738503</v>
      </c>
      <c r="AB230" s="3"/>
      <c r="AC230" s="21">
        <f t="shared" si="49"/>
        <v>340.44752718566895</v>
      </c>
      <c r="AD230" s="21">
        <f t="shared" si="48"/>
        <v>42305.880288738503</v>
      </c>
      <c r="AE230" s="21">
        <f t="shared" si="50"/>
        <v>42646.327815924175</v>
      </c>
    </row>
    <row r="231" spans="2:31" x14ac:dyDescent="0.3">
      <c r="B231" s="3">
        <v>905</v>
      </c>
      <c r="C231" s="17">
        <v>8</v>
      </c>
      <c r="D231" s="18" t="s">
        <v>200</v>
      </c>
      <c r="E231" s="20">
        <v>104.80390710632476</v>
      </c>
      <c r="F231" s="19">
        <v>70781.73</v>
      </c>
      <c r="G231" s="19">
        <v>0</v>
      </c>
      <c r="H231" s="19">
        <f t="shared" si="39"/>
        <v>70781.73</v>
      </c>
      <c r="I231" s="12">
        <f t="shared" si="40"/>
        <v>675.37300807107431</v>
      </c>
      <c r="J231" s="16">
        <f t="shared" si="41"/>
        <v>34131.956017690987</v>
      </c>
      <c r="K231" s="21"/>
      <c r="L231" s="21">
        <v>-57.127639860249474</v>
      </c>
      <c r="M231" s="21">
        <v>-13.047686331570731</v>
      </c>
      <c r="N231" s="21">
        <f t="shared" si="45"/>
        <v>-0.11942429549757086</v>
      </c>
      <c r="O231" s="21">
        <f t="shared" si="46"/>
        <v>-70.294750487317771</v>
      </c>
      <c r="P231" s="21"/>
      <c r="Q231" s="25">
        <f t="shared" si="42"/>
        <v>34061.661267203672</v>
      </c>
      <c r="R231" s="52">
        <v>0</v>
      </c>
      <c r="S231" s="53">
        <f t="shared" si="47"/>
        <v>0</v>
      </c>
      <c r="T231" s="21">
        <f t="shared" si="43"/>
        <v>34061.661267203672</v>
      </c>
      <c r="U231" s="13"/>
      <c r="V231" s="25">
        <v>0</v>
      </c>
      <c r="W231" s="21">
        <f t="shared" si="44"/>
        <v>34061.661267203672</v>
      </c>
      <c r="X231" s="13"/>
      <c r="Y231" s="21">
        <f t="shared" si="48"/>
        <v>8515.4153168009179</v>
      </c>
      <c r="Z231" s="21">
        <f t="shared" si="48"/>
        <v>8515.4153168009179</v>
      </c>
      <c r="AA231" s="21">
        <f t="shared" si="48"/>
        <v>8515.4153168009179</v>
      </c>
      <c r="AB231" s="3"/>
      <c r="AC231" s="21">
        <f t="shared" si="49"/>
        <v>68.587000002742855</v>
      </c>
      <c r="AD231" s="21">
        <f t="shared" si="48"/>
        <v>8515.4153168009179</v>
      </c>
      <c r="AE231" s="21">
        <f t="shared" si="50"/>
        <v>8584.0023168036605</v>
      </c>
    </row>
    <row r="232" spans="2:31" x14ac:dyDescent="0.3">
      <c r="B232" s="3">
        <v>907</v>
      </c>
      <c r="C232" s="17">
        <v>8</v>
      </c>
      <c r="D232" s="18" t="s">
        <v>201</v>
      </c>
      <c r="E232" s="20">
        <v>12.40092665345982</v>
      </c>
      <c r="F232" s="19">
        <v>19747.95</v>
      </c>
      <c r="G232" s="19">
        <v>0</v>
      </c>
      <c r="H232" s="19">
        <f t="shared" si="39"/>
        <v>19747.95</v>
      </c>
      <c r="I232" s="12">
        <f t="shared" si="40"/>
        <v>1592.4576083586774</v>
      </c>
      <c r="J232" s="16">
        <f t="shared" si="41"/>
        <v>9522.7421092923378</v>
      </c>
      <c r="K232" s="21"/>
      <c r="L232" s="21">
        <v>-17.45511272904514</v>
      </c>
      <c r="M232" s="21">
        <v>-4.2980663009366253</v>
      </c>
      <c r="N232" s="21">
        <f t="shared" si="45"/>
        <v>-3.3319120856063485E-2</v>
      </c>
      <c r="O232" s="21">
        <f t="shared" si="46"/>
        <v>-21.786498150837829</v>
      </c>
      <c r="P232" s="21"/>
      <c r="Q232" s="25">
        <f t="shared" si="42"/>
        <v>9500.9556111415004</v>
      </c>
      <c r="R232" s="52">
        <v>0</v>
      </c>
      <c r="S232" s="53">
        <f t="shared" si="47"/>
        <v>0</v>
      </c>
      <c r="T232" s="21">
        <f t="shared" si="43"/>
        <v>9500.9556111415004</v>
      </c>
      <c r="U232" s="13"/>
      <c r="V232" s="25">
        <v>0</v>
      </c>
      <c r="W232" s="21">
        <f t="shared" si="44"/>
        <v>9500.9556111415004</v>
      </c>
      <c r="X232" s="13"/>
      <c r="Y232" s="21">
        <f t="shared" si="48"/>
        <v>2375.2389027853751</v>
      </c>
      <c r="Z232" s="21">
        <f t="shared" si="48"/>
        <v>2375.2389027853751</v>
      </c>
      <c r="AA232" s="21">
        <f t="shared" si="48"/>
        <v>2375.2389027853751</v>
      </c>
      <c r="AB232" s="3"/>
      <c r="AC232" s="21">
        <f t="shared" si="49"/>
        <v>19.135625064605879</v>
      </c>
      <c r="AD232" s="21">
        <f t="shared" si="48"/>
        <v>2375.2389027853751</v>
      </c>
      <c r="AE232" s="21">
        <f t="shared" si="50"/>
        <v>2394.374527849981</v>
      </c>
    </row>
    <row r="233" spans="2:31" x14ac:dyDescent="0.3">
      <c r="B233" s="3">
        <v>914</v>
      </c>
      <c r="C233" s="17">
        <v>8</v>
      </c>
      <c r="D233" s="18" t="s">
        <v>265</v>
      </c>
      <c r="E233" s="20">
        <v>47.0140246637825</v>
      </c>
      <c r="F233" s="19">
        <v>20034.88</v>
      </c>
      <c r="G233" s="19">
        <v>0</v>
      </c>
      <c r="H233" s="19">
        <f t="shared" si="39"/>
        <v>20034.88</v>
      </c>
      <c r="I233" s="12">
        <f t="shared" si="40"/>
        <v>426.14688155881231</v>
      </c>
      <c r="J233" s="16">
        <f t="shared" si="41"/>
        <v>9661.1038325810459</v>
      </c>
      <c r="K233" s="21"/>
      <c r="L233" s="21">
        <v>0</v>
      </c>
      <c r="M233" s="21">
        <v>0</v>
      </c>
      <c r="N233" s="21">
        <f t="shared" si="45"/>
        <v>-3.3803234667736611E-2</v>
      </c>
      <c r="O233" s="21">
        <f t="shared" si="46"/>
        <v>-3.3803234667736611E-2</v>
      </c>
      <c r="P233" s="21"/>
      <c r="Q233" s="25">
        <f t="shared" si="42"/>
        <v>9661.0700293463779</v>
      </c>
      <c r="R233" s="52">
        <v>1</v>
      </c>
      <c r="S233" s="53">
        <f t="shared" si="47"/>
        <v>-966.10700293463788</v>
      </c>
      <c r="T233" s="21">
        <f t="shared" si="43"/>
        <v>8694.9630264117404</v>
      </c>
      <c r="U233" s="13"/>
      <c r="V233" s="25">
        <v>0</v>
      </c>
      <c r="W233" s="21">
        <f t="shared" si="44"/>
        <v>8694.9630264117404</v>
      </c>
      <c r="X233" s="13"/>
      <c r="Y233" s="21">
        <f t="shared" si="48"/>
        <v>2173.7407566029351</v>
      </c>
      <c r="Z233" s="21">
        <f t="shared" si="48"/>
        <v>2173.7407566029351</v>
      </c>
      <c r="AA233" s="21">
        <f t="shared" si="48"/>
        <v>2173.7407566029351</v>
      </c>
      <c r="AB233" s="3"/>
      <c r="AC233" s="21">
        <f t="shared" si="49"/>
        <v>19.413658222467191</v>
      </c>
      <c r="AD233" s="21">
        <f t="shared" si="48"/>
        <v>2173.7407566029351</v>
      </c>
      <c r="AE233" s="21">
        <f t="shared" si="50"/>
        <v>2193.1544148254025</v>
      </c>
    </row>
    <row r="234" spans="2:31" x14ac:dyDescent="0.3">
      <c r="B234" s="3">
        <v>918</v>
      </c>
      <c r="C234" s="17">
        <v>8</v>
      </c>
      <c r="D234" s="18" t="s">
        <v>202</v>
      </c>
      <c r="E234" s="20">
        <v>55.460906729068377</v>
      </c>
      <c r="F234" s="19">
        <v>58623.87</v>
      </c>
      <c r="G234" s="19">
        <v>0</v>
      </c>
      <c r="H234" s="19">
        <f t="shared" si="39"/>
        <v>58623.87</v>
      </c>
      <c r="I234" s="12">
        <f t="shared" si="40"/>
        <v>1057.0305005358639</v>
      </c>
      <c r="J234" s="16">
        <f t="shared" si="41"/>
        <v>28269.263161932242</v>
      </c>
      <c r="K234" s="21"/>
      <c r="L234" s="21">
        <v>-79.421131339884596</v>
      </c>
      <c r="M234" s="21">
        <v>-13.92986082144489</v>
      </c>
      <c r="N234" s="21">
        <f t="shared" si="45"/>
        <v>-9.8911320394276595E-2</v>
      </c>
      <c r="O234" s="21">
        <f t="shared" si="46"/>
        <v>-93.449903481723766</v>
      </c>
      <c r="P234" s="21"/>
      <c r="Q234" s="25">
        <f t="shared" si="42"/>
        <v>28175.813258450518</v>
      </c>
      <c r="R234" s="52">
        <v>1</v>
      </c>
      <c r="S234" s="53">
        <f t="shared" si="47"/>
        <v>-2817.5813258450521</v>
      </c>
      <c r="T234" s="21">
        <f t="shared" si="43"/>
        <v>25358.231932605468</v>
      </c>
      <c r="U234" s="13"/>
      <c r="V234" s="25">
        <v>0</v>
      </c>
      <c r="W234" s="21">
        <f t="shared" si="44"/>
        <v>25358.231932605468</v>
      </c>
      <c r="X234" s="13"/>
      <c r="Y234" s="21">
        <f t="shared" si="48"/>
        <v>6339.5579831513669</v>
      </c>
      <c r="Z234" s="21">
        <f t="shared" si="48"/>
        <v>6339.5579831513669</v>
      </c>
      <c r="AA234" s="21">
        <f t="shared" si="48"/>
        <v>6339.5579831513669</v>
      </c>
      <c r="AB234" s="3"/>
      <c r="AC234" s="21">
        <f t="shared" si="49"/>
        <v>56.806118921518262</v>
      </c>
      <c r="AD234" s="21">
        <f t="shared" si="48"/>
        <v>6339.5579831513669</v>
      </c>
      <c r="AE234" s="21">
        <f t="shared" si="50"/>
        <v>6396.3641020728855</v>
      </c>
    </row>
    <row r="235" spans="2:31" x14ac:dyDescent="0.3">
      <c r="B235" s="3">
        <v>922</v>
      </c>
      <c r="C235" s="17">
        <v>8</v>
      </c>
      <c r="D235" s="18" t="s">
        <v>203</v>
      </c>
      <c r="E235" s="20">
        <v>150.75772640800349</v>
      </c>
      <c r="F235" s="19">
        <v>148178.89000000001</v>
      </c>
      <c r="G235" s="19">
        <v>7437.3</v>
      </c>
      <c r="H235" s="19">
        <f t="shared" si="39"/>
        <v>140741.59000000003</v>
      </c>
      <c r="I235" s="12">
        <f t="shared" si="40"/>
        <v>933.56137262977632</v>
      </c>
      <c r="J235" s="16">
        <f t="shared" si="41"/>
        <v>67867.594642570883</v>
      </c>
      <c r="K235" s="21"/>
      <c r="L235" s="21">
        <v>-79.576967317352683</v>
      </c>
      <c r="M235" s="21">
        <v>-29.782909143657889</v>
      </c>
      <c r="N235" s="21">
        <f t="shared" si="45"/>
        <v>-0.23746191613228396</v>
      </c>
      <c r="O235" s="21">
        <f t="shared" si="46"/>
        <v>-109.59733837714286</v>
      </c>
      <c r="P235" s="21"/>
      <c r="Q235" s="25">
        <f t="shared" si="42"/>
        <v>67757.997304193734</v>
      </c>
      <c r="R235" s="52">
        <v>0</v>
      </c>
      <c r="S235" s="53">
        <f t="shared" si="47"/>
        <v>0</v>
      </c>
      <c r="T235" s="21">
        <f t="shared" si="43"/>
        <v>67757.997304193734</v>
      </c>
      <c r="U235" s="13"/>
      <c r="V235" s="25">
        <v>0</v>
      </c>
      <c r="W235" s="21">
        <f t="shared" si="44"/>
        <v>67757.997304193734</v>
      </c>
      <c r="X235" s="13"/>
      <c r="Y235" s="21">
        <f t="shared" si="48"/>
        <v>16939.499326048433</v>
      </c>
      <c r="Z235" s="21">
        <f t="shared" si="48"/>
        <v>16939.499326048433</v>
      </c>
      <c r="AA235" s="21">
        <f t="shared" si="48"/>
        <v>16939.499326048433</v>
      </c>
      <c r="AB235" s="3"/>
      <c r="AC235" s="21">
        <f t="shared" si="49"/>
        <v>136.37761373896959</v>
      </c>
      <c r="AD235" s="21">
        <f t="shared" si="48"/>
        <v>16939.499326048433</v>
      </c>
      <c r="AE235" s="21">
        <f t="shared" si="50"/>
        <v>17075.876939787402</v>
      </c>
    </row>
    <row r="236" spans="2:31" x14ac:dyDescent="0.3">
      <c r="B236" s="3">
        <v>924</v>
      </c>
      <c r="C236" s="17">
        <v>8</v>
      </c>
      <c r="D236" s="18" t="s">
        <v>204</v>
      </c>
      <c r="E236" s="20">
        <v>74.918282186038624</v>
      </c>
      <c r="F236" s="19">
        <v>48667.92</v>
      </c>
      <c r="G236" s="19">
        <v>0</v>
      </c>
      <c r="H236" s="19">
        <f t="shared" si="39"/>
        <v>48667.92</v>
      </c>
      <c r="I236" s="12">
        <f t="shared" si="40"/>
        <v>649.61339982605068</v>
      </c>
      <c r="J236" s="16">
        <f t="shared" si="41"/>
        <v>23468.36259741749</v>
      </c>
      <c r="K236" s="21"/>
      <c r="L236" s="21">
        <v>-56.922155599746475</v>
      </c>
      <c r="M236" s="21">
        <v>-13.835410302421224</v>
      </c>
      <c r="N236" s="21">
        <f t="shared" si="45"/>
        <v>-8.2113450170434352E-2</v>
      </c>
      <c r="O236" s="21">
        <f t="shared" si="46"/>
        <v>-70.839679352338138</v>
      </c>
      <c r="P236" s="21"/>
      <c r="Q236" s="25">
        <f t="shared" si="42"/>
        <v>23397.522918065151</v>
      </c>
      <c r="R236" s="52">
        <v>0</v>
      </c>
      <c r="S236" s="53">
        <f t="shared" si="47"/>
        <v>0</v>
      </c>
      <c r="T236" s="21">
        <f t="shared" si="43"/>
        <v>23397.522918065151</v>
      </c>
      <c r="U236" s="13"/>
      <c r="V236" s="25">
        <v>0</v>
      </c>
      <c r="W236" s="21">
        <f t="shared" si="44"/>
        <v>23397.522918065151</v>
      </c>
      <c r="X236" s="13"/>
      <c r="Y236" s="21">
        <f t="shared" si="48"/>
        <v>5849.3807295162878</v>
      </c>
      <c r="Z236" s="21">
        <f t="shared" si="48"/>
        <v>5849.3807295162878</v>
      </c>
      <c r="AA236" s="21">
        <f t="shared" si="48"/>
        <v>5849.3807295162878</v>
      </c>
      <c r="AB236" s="3"/>
      <c r="AC236" s="21">
        <f t="shared" si="49"/>
        <v>47.158873189077021</v>
      </c>
      <c r="AD236" s="21">
        <f t="shared" si="48"/>
        <v>5849.3807295162878</v>
      </c>
      <c r="AE236" s="21">
        <f t="shared" si="50"/>
        <v>5896.5396027053648</v>
      </c>
    </row>
    <row r="237" spans="2:31" x14ac:dyDescent="0.3">
      <c r="B237" s="3">
        <v>929</v>
      </c>
      <c r="C237" s="17">
        <v>8</v>
      </c>
      <c r="D237" s="18" t="s">
        <v>205</v>
      </c>
      <c r="E237" s="20">
        <v>61.552742457222074</v>
      </c>
      <c r="F237" s="19">
        <v>76019.56</v>
      </c>
      <c r="G237" s="19">
        <v>0</v>
      </c>
      <c r="H237" s="19">
        <f t="shared" si="39"/>
        <v>76019.56</v>
      </c>
      <c r="I237" s="12">
        <f t="shared" si="40"/>
        <v>1235.0312425613217</v>
      </c>
      <c r="J237" s="16">
        <f t="shared" si="41"/>
        <v>36657.712073500057</v>
      </c>
      <c r="K237" s="21"/>
      <c r="L237" s="21">
        <v>-41.40682004854898</v>
      </c>
      <c r="M237" s="21">
        <v>-11.385999247437212</v>
      </c>
      <c r="N237" s="21">
        <f t="shared" si="45"/>
        <v>-0.12826166296070071</v>
      </c>
      <c r="O237" s="21">
        <f t="shared" si="46"/>
        <v>-52.921080958946895</v>
      </c>
      <c r="P237" s="21"/>
      <c r="Q237" s="25">
        <f t="shared" si="42"/>
        <v>36604.790992541108</v>
      </c>
      <c r="R237" s="52">
        <v>0</v>
      </c>
      <c r="S237" s="53">
        <f t="shared" si="47"/>
        <v>0</v>
      </c>
      <c r="T237" s="21">
        <f t="shared" si="43"/>
        <v>36604.790992541108</v>
      </c>
      <c r="U237" s="13"/>
      <c r="V237" s="25">
        <v>0</v>
      </c>
      <c r="W237" s="21">
        <f t="shared" si="44"/>
        <v>36604.790992541108</v>
      </c>
      <c r="X237" s="13"/>
      <c r="Y237" s="21">
        <f t="shared" si="48"/>
        <v>9151.1977481352769</v>
      </c>
      <c r="Z237" s="21">
        <f t="shared" si="48"/>
        <v>9151.1977481352769</v>
      </c>
      <c r="AA237" s="21">
        <f t="shared" si="48"/>
        <v>9151.1977481352769</v>
      </c>
      <c r="AB237" s="3"/>
      <c r="AC237" s="21">
        <f t="shared" si="49"/>
        <v>73.662420541692185</v>
      </c>
      <c r="AD237" s="21">
        <f t="shared" si="48"/>
        <v>9151.1977481352769</v>
      </c>
      <c r="AE237" s="21">
        <f t="shared" si="50"/>
        <v>9224.8601686769689</v>
      </c>
    </row>
    <row r="238" spans="2:31" x14ac:dyDescent="0.3">
      <c r="B238" s="3">
        <v>955</v>
      </c>
      <c r="C238" s="17">
        <v>8</v>
      </c>
      <c r="D238" s="18" t="s">
        <v>206</v>
      </c>
      <c r="E238" s="20">
        <v>53.893651217950882</v>
      </c>
      <c r="F238" s="19">
        <v>31883.37</v>
      </c>
      <c r="G238" s="19">
        <v>0</v>
      </c>
      <c r="H238" s="19">
        <f t="shared" si="39"/>
        <v>31883.37</v>
      </c>
      <c r="I238" s="12">
        <f t="shared" si="40"/>
        <v>591.59788359969741</v>
      </c>
      <c r="J238" s="16">
        <f t="shared" si="41"/>
        <v>15374.614078177636</v>
      </c>
      <c r="K238" s="21"/>
      <c r="L238" s="21">
        <v>-23.639487683925836</v>
      </c>
      <c r="M238" s="21">
        <v>-5.0958685505238464</v>
      </c>
      <c r="N238" s="21">
        <f t="shared" si="45"/>
        <v>-5.3794234759992246E-2</v>
      </c>
      <c r="O238" s="21">
        <f t="shared" si="46"/>
        <v>-28.789150469209673</v>
      </c>
      <c r="P238" s="21"/>
      <c r="Q238" s="25">
        <f t="shared" si="42"/>
        <v>15345.824927708427</v>
      </c>
      <c r="R238" s="52">
        <v>0</v>
      </c>
      <c r="S238" s="53">
        <f t="shared" si="47"/>
        <v>0</v>
      </c>
      <c r="T238" s="21">
        <f t="shared" si="43"/>
        <v>15345.824927708427</v>
      </c>
      <c r="U238" s="13"/>
      <c r="V238" s="25">
        <v>0</v>
      </c>
      <c r="W238" s="21">
        <f t="shared" si="44"/>
        <v>15345.824927708427</v>
      </c>
      <c r="X238" s="13"/>
      <c r="Y238" s="21">
        <f t="shared" si="48"/>
        <v>3836.4562319271067</v>
      </c>
      <c r="Z238" s="21">
        <f t="shared" si="48"/>
        <v>3836.4562319271067</v>
      </c>
      <c r="AA238" s="21">
        <f t="shared" si="48"/>
        <v>3836.4562319271067</v>
      </c>
      <c r="AB238" s="3"/>
      <c r="AC238" s="21">
        <f t="shared" si="49"/>
        <v>30.894761943194261</v>
      </c>
      <c r="AD238" s="21">
        <f t="shared" si="48"/>
        <v>3836.4562319271067</v>
      </c>
      <c r="AE238" s="21">
        <f t="shared" si="50"/>
        <v>3867.350993870301</v>
      </c>
    </row>
    <row r="239" spans="2:31" x14ac:dyDescent="0.3">
      <c r="B239" s="3">
        <v>973</v>
      </c>
      <c r="C239" s="17">
        <v>8</v>
      </c>
      <c r="D239" s="18" t="s">
        <v>207</v>
      </c>
      <c r="E239" s="20">
        <v>9.270959398245834</v>
      </c>
      <c r="F239" s="19">
        <v>10476.32</v>
      </c>
      <c r="G239" s="19">
        <v>0</v>
      </c>
      <c r="H239" s="19">
        <f t="shared" si="39"/>
        <v>10476.32</v>
      </c>
      <c r="I239" s="12">
        <f t="shared" si="40"/>
        <v>1130.0146565178825</v>
      </c>
      <c r="J239" s="16">
        <f t="shared" si="41"/>
        <v>5051.8303729967665</v>
      </c>
      <c r="K239" s="21"/>
      <c r="L239" s="21">
        <v>-7.4095943601091676</v>
      </c>
      <c r="M239" s="21">
        <v>-2.2738796086246111</v>
      </c>
      <c r="N239" s="21">
        <f t="shared" si="45"/>
        <v>-1.7675848490946909E-2</v>
      </c>
      <c r="O239" s="21">
        <f t="shared" si="46"/>
        <v>-9.7011498172247261</v>
      </c>
      <c r="P239" s="21"/>
      <c r="Q239" s="25">
        <f t="shared" si="42"/>
        <v>5042.1292231795414</v>
      </c>
      <c r="R239" s="52">
        <v>0</v>
      </c>
      <c r="S239" s="53">
        <f t="shared" si="47"/>
        <v>0</v>
      </c>
      <c r="T239" s="21">
        <f t="shared" si="43"/>
        <v>5042.1292231795414</v>
      </c>
      <c r="U239" s="13"/>
      <c r="V239" s="25">
        <v>0</v>
      </c>
      <c r="W239" s="21">
        <f t="shared" si="44"/>
        <v>5042.1292231795414</v>
      </c>
      <c r="X239" s="13"/>
      <c r="Y239" s="21">
        <f t="shared" si="48"/>
        <v>1260.5323057948854</v>
      </c>
      <c r="Z239" s="21">
        <f t="shared" si="48"/>
        <v>1260.5323057948854</v>
      </c>
      <c r="AA239" s="21">
        <f t="shared" si="48"/>
        <v>1260.5323057948854</v>
      </c>
      <c r="AB239" s="3"/>
      <c r="AC239" s="21">
        <f t="shared" si="49"/>
        <v>10.15148061327033</v>
      </c>
      <c r="AD239" s="21">
        <f t="shared" si="48"/>
        <v>1260.5323057948854</v>
      </c>
      <c r="AE239" s="21">
        <f t="shared" si="50"/>
        <v>1270.6837864081556</v>
      </c>
    </row>
    <row r="240" spans="2:31" x14ac:dyDescent="0.3">
      <c r="B240" s="3">
        <v>974</v>
      </c>
      <c r="C240" s="17">
        <v>8</v>
      </c>
      <c r="D240" s="18" t="s">
        <v>208</v>
      </c>
      <c r="E240" s="20">
        <v>13.39</v>
      </c>
      <c r="F240" s="19">
        <v>17413</v>
      </c>
      <c r="G240" s="19">
        <v>0</v>
      </c>
      <c r="H240" s="19">
        <f t="shared" si="39"/>
        <v>17413</v>
      </c>
      <c r="I240" s="12">
        <f t="shared" si="40"/>
        <v>1300.4480955937265</v>
      </c>
      <c r="J240" s="16">
        <f t="shared" si="41"/>
        <v>8396.796039543724</v>
      </c>
      <c r="K240" s="21"/>
      <c r="L240" s="21">
        <v>-13.743253057843503</v>
      </c>
      <c r="M240" s="21">
        <v>-3.2546958494358478</v>
      </c>
      <c r="N240" s="21">
        <f t="shared" si="45"/>
        <v>-2.9379548331175311E-2</v>
      </c>
      <c r="O240" s="21">
        <f t="shared" si="46"/>
        <v>-17.027328455610526</v>
      </c>
      <c r="P240" s="21"/>
      <c r="Q240" s="25">
        <f t="shared" si="42"/>
        <v>8379.7687110881143</v>
      </c>
      <c r="R240" s="52">
        <v>0</v>
      </c>
      <c r="S240" s="53">
        <f t="shared" si="47"/>
        <v>0</v>
      </c>
      <c r="T240" s="21">
        <f t="shared" si="43"/>
        <v>8379.7687110881143</v>
      </c>
      <c r="U240" s="13"/>
      <c r="V240" s="25">
        <v>0</v>
      </c>
      <c r="W240" s="21">
        <f t="shared" si="44"/>
        <v>8379.7687110881143</v>
      </c>
      <c r="X240" s="13"/>
      <c r="Y240" s="21">
        <f t="shared" si="48"/>
        <v>2094.9421777720286</v>
      </c>
      <c r="Z240" s="21">
        <f t="shared" si="48"/>
        <v>2094.9421777720286</v>
      </c>
      <c r="AA240" s="21">
        <f t="shared" si="48"/>
        <v>2094.9421777720286</v>
      </c>
      <c r="AB240" s="3"/>
      <c r="AC240" s="21">
        <f t="shared" si="49"/>
        <v>16.87307488878502</v>
      </c>
      <c r="AD240" s="21">
        <f t="shared" si="48"/>
        <v>2094.9421777720286</v>
      </c>
      <c r="AE240" s="21">
        <f t="shared" si="50"/>
        <v>2111.8152526608137</v>
      </c>
    </row>
    <row r="241" spans="2:31" x14ac:dyDescent="0.3">
      <c r="B241" s="3">
        <v>978</v>
      </c>
      <c r="C241" s="17">
        <v>8</v>
      </c>
      <c r="D241" s="18" t="s">
        <v>209</v>
      </c>
      <c r="E241" s="20">
        <v>27.087988365245032</v>
      </c>
      <c r="F241" s="19">
        <v>28437.82</v>
      </c>
      <c r="G241" s="19">
        <v>0</v>
      </c>
      <c r="H241" s="19">
        <f t="shared" si="39"/>
        <v>28437.82</v>
      </c>
      <c r="I241" s="12">
        <f t="shared" si="40"/>
        <v>1049.8313723615909</v>
      </c>
      <c r="J241" s="16">
        <f t="shared" si="41"/>
        <v>13713.120906751123</v>
      </c>
      <c r="K241" s="21"/>
      <c r="L241" s="21">
        <v>-24.864602324378211</v>
      </c>
      <c r="M241" s="21">
        <v>0</v>
      </c>
      <c r="N241" s="21">
        <f t="shared" si="45"/>
        <v>-4.7980836565971623E-2</v>
      </c>
      <c r="O241" s="21">
        <f t="shared" si="46"/>
        <v>-24.912583160944184</v>
      </c>
      <c r="P241" s="21"/>
      <c r="Q241" s="25">
        <f t="shared" si="42"/>
        <v>13688.208323590179</v>
      </c>
      <c r="R241" s="52">
        <v>0</v>
      </c>
      <c r="S241" s="53">
        <f t="shared" si="47"/>
        <v>0</v>
      </c>
      <c r="T241" s="21">
        <f t="shared" si="43"/>
        <v>13688.208323590179</v>
      </c>
      <c r="U241" s="13"/>
      <c r="V241" s="25">
        <v>0</v>
      </c>
      <c r="W241" s="21">
        <f t="shared" si="44"/>
        <v>13688.208323590179</v>
      </c>
      <c r="X241" s="13"/>
      <c r="Y241" s="21">
        <f t="shared" si="48"/>
        <v>3422.0520808975448</v>
      </c>
      <c r="Z241" s="21">
        <f t="shared" si="48"/>
        <v>3422.0520808975448</v>
      </c>
      <c r="AA241" s="21">
        <f t="shared" si="48"/>
        <v>3422.0520808975448</v>
      </c>
      <c r="AB241" s="3"/>
      <c r="AC241" s="21">
        <f t="shared" si="49"/>
        <v>27.556048155618701</v>
      </c>
      <c r="AD241" s="21">
        <f t="shared" si="48"/>
        <v>3422.0520808975448</v>
      </c>
      <c r="AE241" s="21">
        <f t="shared" si="50"/>
        <v>3449.6081290531633</v>
      </c>
    </row>
    <row r="242" spans="2:31" x14ac:dyDescent="0.3">
      <c r="B242" s="3">
        <v>985</v>
      </c>
      <c r="C242" s="17">
        <v>8</v>
      </c>
      <c r="D242" s="18" t="s">
        <v>210</v>
      </c>
      <c r="E242" s="20">
        <v>56.686226041007984</v>
      </c>
      <c r="F242" s="19">
        <v>254362.88</v>
      </c>
      <c r="G242" s="19">
        <v>0</v>
      </c>
      <c r="H242" s="19">
        <f t="shared" si="39"/>
        <v>254362.88</v>
      </c>
      <c r="I242" s="12">
        <f t="shared" si="40"/>
        <v>4487.2078768480487</v>
      </c>
      <c r="J242" s="16">
        <f t="shared" si="41"/>
        <v>122657.39524441138</v>
      </c>
      <c r="K242" s="21"/>
      <c r="L242" s="21">
        <v>-101.32241846509714</v>
      </c>
      <c r="M242" s="21">
        <v>-122.68601512275563</v>
      </c>
      <c r="N242" s="21">
        <f t="shared" si="45"/>
        <v>-0.4291659407693646</v>
      </c>
      <c r="O242" s="21">
        <f t="shared" si="46"/>
        <v>-224.43759952862214</v>
      </c>
      <c r="P242" s="21"/>
      <c r="Q242" s="25">
        <f t="shared" si="42"/>
        <v>122432.95764488276</v>
      </c>
      <c r="R242" s="52">
        <v>0</v>
      </c>
      <c r="S242" s="53">
        <f t="shared" si="47"/>
        <v>0</v>
      </c>
      <c r="T242" s="21">
        <f t="shared" si="43"/>
        <v>122432.95764488276</v>
      </c>
      <c r="U242" s="13"/>
      <c r="V242" s="25">
        <v>0</v>
      </c>
      <c r="W242" s="21">
        <f t="shared" si="44"/>
        <v>122432.95764488276</v>
      </c>
      <c r="X242" s="13"/>
      <c r="Y242" s="21">
        <f t="shared" si="48"/>
        <v>30608.239411220689</v>
      </c>
      <c r="Z242" s="21">
        <f t="shared" si="48"/>
        <v>30608.239411220689</v>
      </c>
      <c r="AA242" s="21">
        <f t="shared" si="48"/>
        <v>30608.239411220689</v>
      </c>
      <c r="AB242" s="3"/>
      <c r="AC242" s="21">
        <f t="shared" si="49"/>
        <v>246.47584696301828</v>
      </c>
      <c r="AD242" s="21">
        <f t="shared" si="48"/>
        <v>30608.239411220689</v>
      </c>
      <c r="AE242" s="21">
        <f t="shared" si="50"/>
        <v>30854.715258183707</v>
      </c>
    </row>
    <row r="243" spans="2:31" x14ac:dyDescent="0.3">
      <c r="B243" s="3">
        <v>100</v>
      </c>
      <c r="C243" s="17">
        <v>9</v>
      </c>
      <c r="D243" s="18" t="s">
        <v>211</v>
      </c>
      <c r="E243" s="20">
        <v>35.870600930990676</v>
      </c>
      <c r="F243" s="19">
        <v>31585.98</v>
      </c>
      <c r="G243" s="19">
        <v>0</v>
      </c>
      <c r="H243" s="19">
        <f t="shared" si="39"/>
        <v>31585.98</v>
      </c>
      <c r="I243" s="12">
        <f t="shared" si="40"/>
        <v>880.55341087723605</v>
      </c>
      <c r="J243" s="16">
        <f t="shared" si="41"/>
        <v>15231.208394251838</v>
      </c>
      <c r="K243" s="21"/>
      <c r="L243" s="21">
        <v>-80.00560561453949</v>
      </c>
      <c r="M243" s="21">
        <v>-5.8170188955336926</v>
      </c>
      <c r="N243" s="21">
        <f t="shared" si="45"/>
        <v>-5.3292472635245891E-2</v>
      </c>
      <c r="O243" s="21">
        <f t="shared" si="46"/>
        <v>-85.875916982708432</v>
      </c>
      <c r="P243" s="21"/>
      <c r="Q243" s="25">
        <f t="shared" si="42"/>
        <v>15145.33247726913</v>
      </c>
      <c r="R243" s="52">
        <v>0</v>
      </c>
      <c r="S243" s="53">
        <f t="shared" si="47"/>
        <v>0</v>
      </c>
      <c r="T243" s="21">
        <f t="shared" si="43"/>
        <v>15145.33247726913</v>
      </c>
      <c r="U243" s="13"/>
      <c r="V243" s="25">
        <v>0</v>
      </c>
      <c r="W243" s="21">
        <f t="shared" si="44"/>
        <v>15145.33247726913</v>
      </c>
      <c r="X243" s="13"/>
      <c r="Y243" s="21">
        <f t="shared" si="48"/>
        <v>3786.3331193172826</v>
      </c>
      <c r="Z243" s="21">
        <f t="shared" si="48"/>
        <v>3786.3331193172826</v>
      </c>
      <c r="AA243" s="21">
        <f t="shared" si="48"/>
        <v>3786.3331193172826</v>
      </c>
      <c r="AB243" s="3"/>
      <c r="AC243" s="21">
        <f t="shared" si="49"/>
        <v>30.606593118685225</v>
      </c>
      <c r="AD243" s="21">
        <f t="shared" si="48"/>
        <v>3786.3331193172826</v>
      </c>
      <c r="AE243" s="21">
        <f t="shared" si="50"/>
        <v>3816.939712435968</v>
      </c>
    </row>
    <row r="244" spans="2:31" x14ac:dyDescent="0.3">
      <c r="B244" s="3">
        <v>159</v>
      </c>
      <c r="C244" s="17">
        <v>9</v>
      </c>
      <c r="D244" s="18" t="s">
        <v>212</v>
      </c>
      <c r="E244" s="20">
        <v>778.17335536840437</v>
      </c>
      <c r="F244" s="19">
        <v>297599.14</v>
      </c>
      <c r="G244" s="19">
        <v>0</v>
      </c>
      <c r="H244" s="19">
        <f t="shared" si="39"/>
        <v>297599.14</v>
      </c>
      <c r="I244" s="12">
        <f t="shared" si="40"/>
        <v>382.4329604026471</v>
      </c>
      <c r="J244" s="16">
        <f t="shared" si="41"/>
        <v>143506.53420568645</v>
      </c>
      <c r="K244" s="21"/>
      <c r="L244" s="21">
        <v>-217.99290695876698</v>
      </c>
      <c r="M244" s="21">
        <v>-51.014716233272338</v>
      </c>
      <c r="N244" s="21">
        <f t="shared" si="45"/>
        <v>-0.50211498977466296</v>
      </c>
      <c r="O244" s="21">
        <f t="shared" si="46"/>
        <v>-269.50973818181399</v>
      </c>
      <c r="P244" s="21"/>
      <c r="Q244" s="25">
        <f t="shared" si="42"/>
        <v>143237.02446750464</v>
      </c>
      <c r="R244" s="52">
        <v>0</v>
      </c>
      <c r="S244" s="53">
        <f t="shared" si="47"/>
        <v>0</v>
      </c>
      <c r="T244" s="21">
        <f t="shared" si="43"/>
        <v>143237.02446750464</v>
      </c>
      <c r="U244" s="13"/>
      <c r="V244" s="25">
        <v>0</v>
      </c>
      <c r="W244" s="21">
        <f t="shared" si="44"/>
        <v>143237.02446750464</v>
      </c>
      <c r="X244" s="13"/>
      <c r="Y244" s="21">
        <f t="shared" si="48"/>
        <v>35809.25611687616</v>
      </c>
      <c r="Z244" s="21">
        <f t="shared" si="48"/>
        <v>35809.25611687616</v>
      </c>
      <c r="AA244" s="21">
        <f t="shared" si="48"/>
        <v>35809.25611687616</v>
      </c>
      <c r="AB244" s="3"/>
      <c r="AC244" s="21">
        <f t="shared" si="49"/>
        <v>288.37147970240727</v>
      </c>
      <c r="AD244" s="21">
        <f t="shared" si="48"/>
        <v>35809.25611687616</v>
      </c>
      <c r="AE244" s="21">
        <f t="shared" si="50"/>
        <v>36097.627596578568</v>
      </c>
    </row>
    <row r="245" spans="2:31" x14ac:dyDescent="0.3">
      <c r="B245" s="3">
        <v>173</v>
      </c>
      <c r="C245" s="17">
        <v>9</v>
      </c>
      <c r="D245" s="18" t="s">
        <v>213</v>
      </c>
      <c r="E245" s="20">
        <v>338.94000000000011</v>
      </c>
      <c r="F245" s="19">
        <v>221080.77</v>
      </c>
      <c r="G245" s="19">
        <v>0</v>
      </c>
      <c r="H245" s="19">
        <f t="shared" si="39"/>
        <v>221080.77</v>
      </c>
      <c r="I245" s="12">
        <f t="shared" si="40"/>
        <v>652.27110993096096</v>
      </c>
      <c r="J245" s="16">
        <f t="shared" si="41"/>
        <v>106608.28886207298</v>
      </c>
      <c r="K245" s="21"/>
      <c r="L245" s="21">
        <v>-199.23500801129558</v>
      </c>
      <c r="M245" s="21">
        <v>-43.388066912943032</v>
      </c>
      <c r="N245" s="21">
        <f t="shared" si="45"/>
        <v>-0.37301172499330687</v>
      </c>
      <c r="O245" s="21">
        <f t="shared" si="46"/>
        <v>-242.99608664923193</v>
      </c>
      <c r="P245" s="21"/>
      <c r="Q245" s="25">
        <f t="shared" si="42"/>
        <v>106365.29277542375</v>
      </c>
      <c r="R245" s="52">
        <v>0</v>
      </c>
      <c r="S245" s="53">
        <f t="shared" si="47"/>
        <v>0</v>
      </c>
      <c r="T245" s="21">
        <f t="shared" si="43"/>
        <v>106365.29277542375</v>
      </c>
      <c r="U245" s="13"/>
      <c r="V245" s="25">
        <v>0</v>
      </c>
      <c r="W245" s="21">
        <f t="shared" si="44"/>
        <v>106365.29277542375</v>
      </c>
      <c r="X245" s="13"/>
      <c r="Y245" s="21">
        <f t="shared" si="48"/>
        <v>26591.323193855937</v>
      </c>
      <c r="Z245" s="21">
        <f t="shared" si="48"/>
        <v>26591.323193855937</v>
      </c>
      <c r="AA245" s="21">
        <f t="shared" si="48"/>
        <v>26591.323193855937</v>
      </c>
      <c r="AB245" s="3"/>
      <c r="AC245" s="21">
        <f t="shared" si="49"/>
        <v>214.22571576869328</v>
      </c>
      <c r="AD245" s="21">
        <f t="shared" si="48"/>
        <v>26591.323193855937</v>
      </c>
      <c r="AE245" s="21">
        <f t="shared" si="50"/>
        <v>26805.548909624631</v>
      </c>
    </row>
    <row r="246" spans="2:31" x14ac:dyDescent="0.3">
      <c r="B246" s="3">
        <v>204</v>
      </c>
      <c r="C246" s="17">
        <v>9</v>
      </c>
      <c r="D246" s="18" t="s">
        <v>214</v>
      </c>
      <c r="E246" s="20">
        <v>613.34</v>
      </c>
      <c r="F246" s="19">
        <v>514725.42</v>
      </c>
      <c r="G246" s="19">
        <v>0</v>
      </c>
      <c r="H246" s="19">
        <f t="shared" si="39"/>
        <v>514725.42</v>
      </c>
      <c r="I246" s="12">
        <f t="shared" si="40"/>
        <v>839.21710633580062</v>
      </c>
      <c r="J246" s="16">
        <f t="shared" si="41"/>
        <v>248207.91179627174</v>
      </c>
      <c r="K246" s="21"/>
      <c r="L246" s="21">
        <v>671.91144602460554</v>
      </c>
      <c r="M246" s="21">
        <v>-100.53888440644369</v>
      </c>
      <c r="N246" s="21">
        <f t="shared" si="45"/>
        <v>-0.86845462322256417</v>
      </c>
      <c r="O246" s="21">
        <f t="shared" si="46"/>
        <v>570.50410699493932</v>
      </c>
      <c r="P246" s="21"/>
      <c r="Q246" s="25">
        <f t="shared" si="42"/>
        <v>248778.41590326669</v>
      </c>
      <c r="R246" s="52">
        <v>0</v>
      </c>
      <c r="S246" s="53">
        <f t="shared" si="47"/>
        <v>0</v>
      </c>
      <c r="T246" s="21">
        <f t="shared" si="43"/>
        <v>248778.41590326669</v>
      </c>
      <c r="U246" s="13"/>
      <c r="V246" s="25">
        <v>0</v>
      </c>
      <c r="W246" s="21">
        <f t="shared" si="44"/>
        <v>248778.41590326669</v>
      </c>
      <c r="X246" s="13"/>
      <c r="Y246" s="21">
        <f t="shared" si="48"/>
        <v>62194.603975816673</v>
      </c>
      <c r="Z246" s="21">
        <f t="shared" si="48"/>
        <v>62194.603975816673</v>
      </c>
      <c r="AA246" s="21">
        <f t="shared" si="48"/>
        <v>62194.603975816673</v>
      </c>
      <c r="AB246" s="3"/>
      <c r="AC246" s="21">
        <f t="shared" si="49"/>
        <v>498.76532239254129</v>
      </c>
      <c r="AD246" s="21">
        <f t="shared" si="48"/>
        <v>62194.603975816673</v>
      </c>
      <c r="AE246" s="21">
        <f t="shared" si="50"/>
        <v>62693.369298209218</v>
      </c>
    </row>
    <row r="247" spans="2:31" x14ac:dyDescent="0.3">
      <c r="B247" s="3">
        <v>218</v>
      </c>
      <c r="C247" s="17">
        <v>9</v>
      </c>
      <c r="D247" s="18" t="s">
        <v>215</v>
      </c>
      <c r="E247" s="20">
        <v>260.49767159363108</v>
      </c>
      <c r="F247" s="19">
        <v>223088.93</v>
      </c>
      <c r="G247" s="19">
        <v>90</v>
      </c>
      <c r="H247" s="19">
        <f t="shared" si="39"/>
        <v>222998.93</v>
      </c>
      <c r="I247" s="12">
        <f t="shared" si="40"/>
        <v>856.04960933344523</v>
      </c>
      <c r="J247" s="16">
        <f t="shared" si="41"/>
        <v>107533.25287121622</v>
      </c>
      <c r="K247" s="21"/>
      <c r="L247" s="21">
        <v>-723.302340721988</v>
      </c>
      <c r="M247" s="21">
        <v>-45.41282809326367</v>
      </c>
      <c r="N247" s="21">
        <f t="shared" si="45"/>
        <v>-0.37624808141821509</v>
      </c>
      <c r="O247" s="21">
        <f t="shared" si="46"/>
        <v>-769.0914168966699</v>
      </c>
      <c r="P247" s="21"/>
      <c r="Q247" s="25">
        <f t="shared" si="42"/>
        <v>106764.16145431955</v>
      </c>
      <c r="R247" s="52">
        <v>0</v>
      </c>
      <c r="S247" s="53">
        <f t="shared" si="47"/>
        <v>0</v>
      </c>
      <c r="T247" s="21">
        <f t="shared" si="43"/>
        <v>106764.16145431955</v>
      </c>
      <c r="U247" s="13"/>
      <c r="V247" s="25">
        <v>0</v>
      </c>
      <c r="W247" s="21">
        <f t="shared" si="44"/>
        <v>106764.16145431955</v>
      </c>
      <c r="X247" s="13"/>
      <c r="Y247" s="21">
        <f t="shared" si="48"/>
        <v>26691.040363579887</v>
      </c>
      <c r="Z247" s="21">
        <f t="shared" si="48"/>
        <v>26691.040363579887</v>
      </c>
      <c r="AA247" s="21">
        <f t="shared" si="48"/>
        <v>26691.040363579887</v>
      </c>
      <c r="AB247" s="3"/>
      <c r="AC247" s="21">
        <f t="shared" si="49"/>
        <v>216.08439935731511</v>
      </c>
      <c r="AD247" s="21">
        <f t="shared" si="48"/>
        <v>26691.040363579887</v>
      </c>
      <c r="AE247" s="21">
        <f t="shared" si="50"/>
        <v>26907.124762937201</v>
      </c>
    </row>
    <row r="248" spans="2:31" x14ac:dyDescent="0.3">
      <c r="B248" s="3">
        <v>230</v>
      </c>
      <c r="C248" s="17">
        <v>9</v>
      </c>
      <c r="D248" s="18" t="s">
        <v>216</v>
      </c>
      <c r="E248" s="20">
        <v>133.83789165377343</v>
      </c>
      <c r="F248" s="19">
        <v>129718.27</v>
      </c>
      <c r="G248" s="19">
        <v>2538</v>
      </c>
      <c r="H248" s="19">
        <f t="shared" si="39"/>
        <v>127180.27</v>
      </c>
      <c r="I248" s="12">
        <f t="shared" si="40"/>
        <v>950.25607792002518</v>
      </c>
      <c r="J248" s="16">
        <f t="shared" si="41"/>
        <v>61328.133431579939</v>
      </c>
      <c r="K248" s="21"/>
      <c r="L248" s="21">
        <v>1853.8506612300043</v>
      </c>
      <c r="M248" s="21">
        <v>-16.74970203259727</v>
      </c>
      <c r="N248" s="21">
        <f t="shared" si="45"/>
        <v>-0.21458099633819133</v>
      </c>
      <c r="O248" s="21">
        <f t="shared" si="46"/>
        <v>1836.886378201069</v>
      </c>
      <c r="P248" s="21"/>
      <c r="Q248" s="25">
        <f t="shared" si="42"/>
        <v>63165.019809781006</v>
      </c>
      <c r="R248" s="52">
        <v>0</v>
      </c>
      <c r="S248" s="53">
        <f t="shared" si="47"/>
        <v>0</v>
      </c>
      <c r="T248" s="21">
        <f t="shared" si="43"/>
        <v>63165.019809781006</v>
      </c>
      <c r="U248" s="13"/>
      <c r="V248" s="25">
        <v>0</v>
      </c>
      <c r="W248" s="21">
        <f t="shared" si="44"/>
        <v>63165.019809781006</v>
      </c>
      <c r="X248" s="13"/>
      <c r="Y248" s="21">
        <f t="shared" si="48"/>
        <v>15791.254952445252</v>
      </c>
      <c r="Z248" s="21">
        <f t="shared" si="48"/>
        <v>15791.254952445252</v>
      </c>
      <c r="AA248" s="21">
        <f t="shared" si="48"/>
        <v>15791.254952445252</v>
      </c>
      <c r="AB248" s="3"/>
      <c r="AC248" s="21">
        <f t="shared" si="49"/>
        <v>123.23678975971393</v>
      </c>
      <c r="AD248" s="21">
        <f t="shared" si="48"/>
        <v>15791.254952445252</v>
      </c>
      <c r="AE248" s="21">
        <f t="shared" si="50"/>
        <v>15914.491742204966</v>
      </c>
    </row>
    <row r="249" spans="2:31" x14ac:dyDescent="0.3">
      <c r="B249" s="3">
        <v>277</v>
      </c>
      <c r="C249" s="17">
        <v>9</v>
      </c>
      <c r="D249" s="18" t="s">
        <v>217</v>
      </c>
      <c r="E249" s="20">
        <v>97.350000000000009</v>
      </c>
      <c r="F249" s="19">
        <v>207513.60000000001</v>
      </c>
      <c r="G249" s="19">
        <v>0</v>
      </c>
      <c r="H249" s="19">
        <f t="shared" si="39"/>
        <v>207513.60000000001</v>
      </c>
      <c r="I249" s="12">
        <f t="shared" si="40"/>
        <v>2131.6240369799689</v>
      </c>
      <c r="J249" s="16">
        <f t="shared" si="41"/>
        <v>100066.00669795329</v>
      </c>
      <c r="K249" s="21"/>
      <c r="L249" s="21">
        <v>-67.413310299612931</v>
      </c>
      <c r="M249" s="21">
        <v>-18.938864477873722</v>
      </c>
      <c r="N249" s="21">
        <f t="shared" si="45"/>
        <v>-0.35012093496675939</v>
      </c>
      <c r="O249" s="21">
        <f t="shared" si="46"/>
        <v>-86.702295712453406</v>
      </c>
      <c r="P249" s="21"/>
      <c r="Q249" s="25">
        <f t="shared" si="42"/>
        <v>99979.304402240828</v>
      </c>
      <c r="R249" s="52">
        <v>0</v>
      </c>
      <c r="S249" s="53">
        <f t="shared" si="47"/>
        <v>0</v>
      </c>
      <c r="T249" s="21">
        <f t="shared" si="43"/>
        <v>99979.304402240828</v>
      </c>
      <c r="U249" s="13"/>
      <c r="V249" s="25">
        <v>0</v>
      </c>
      <c r="W249" s="21">
        <f t="shared" si="44"/>
        <v>99979.304402240828</v>
      </c>
      <c r="X249" s="13"/>
      <c r="Y249" s="21">
        <f t="shared" ref="Y249:AD273" si="51">$W249/4</f>
        <v>24994.826100560207</v>
      </c>
      <c r="Z249" s="21">
        <f t="shared" si="51"/>
        <v>24994.826100560207</v>
      </c>
      <c r="AA249" s="21">
        <f t="shared" si="51"/>
        <v>24994.826100560207</v>
      </c>
      <c r="AB249" s="3"/>
      <c r="AC249" s="21">
        <f t="shared" si="49"/>
        <v>201.07922318046167</v>
      </c>
      <c r="AD249" s="21">
        <f t="shared" si="51"/>
        <v>24994.826100560207</v>
      </c>
      <c r="AE249" s="21">
        <f t="shared" si="50"/>
        <v>25195.90532374067</v>
      </c>
    </row>
    <row r="250" spans="2:31" x14ac:dyDescent="0.3">
      <c r="B250" s="3">
        <v>279</v>
      </c>
      <c r="C250" s="17">
        <v>9</v>
      </c>
      <c r="D250" s="18" t="s">
        <v>218</v>
      </c>
      <c r="E250" s="20">
        <v>318.31362465983165</v>
      </c>
      <c r="F250" s="19">
        <v>182431.5</v>
      </c>
      <c r="G250" s="19">
        <v>106</v>
      </c>
      <c r="H250" s="19">
        <f t="shared" si="39"/>
        <v>182325.5</v>
      </c>
      <c r="I250" s="12">
        <f t="shared" si="40"/>
        <v>572.78572412614631</v>
      </c>
      <c r="J250" s="16">
        <f t="shared" si="41"/>
        <v>87919.946953875216</v>
      </c>
      <c r="K250" s="21"/>
      <c r="L250" s="21">
        <v>-168.81549386556435</v>
      </c>
      <c r="M250" s="21">
        <v>-41.106030665774597</v>
      </c>
      <c r="N250" s="21">
        <f t="shared" si="45"/>
        <v>-0.30762308845435615</v>
      </c>
      <c r="O250" s="21">
        <f t="shared" si="46"/>
        <v>-210.22914761979331</v>
      </c>
      <c r="P250" s="21"/>
      <c r="Q250" s="25">
        <f t="shared" si="42"/>
        <v>87709.71780625543</v>
      </c>
      <c r="R250" s="52">
        <v>0</v>
      </c>
      <c r="S250" s="53">
        <f t="shared" si="47"/>
        <v>0</v>
      </c>
      <c r="T250" s="21">
        <f t="shared" si="43"/>
        <v>87709.71780625543</v>
      </c>
      <c r="U250" s="13"/>
      <c r="V250" s="25">
        <v>0</v>
      </c>
      <c r="W250" s="21">
        <f t="shared" si="44"/>
        <v>87709.71780625543</v>
      </c>
      <c r="X250" s="13"/>
      <c r="Y250" s="21">
        <f t="shared" si="51"/>
        <v>21927.429451563858</v>
      </c>
      <c r="Z250" s="21">
        <f t="shared" si="51"/>
        <v>21927.429451563858</v>
      </c>
      <c r="AA250" s="21">
        <f t="shared" si="51"/>
        <v>21927.429451563858</v>
      </c>
      <c r="AB250" s="3"/>
      <c r="AC250" s="21">
        <f t="shared" si="49"/>
        <v>176.67213091570511</v>
      </c>
      <c r="AD250" s="21">
        <f t="shared" si="51"/>
        <v>21927.429451563858</v>
      </c>
      <c r="AE250" s="21">
        <f t="shared" si="50"/>
        <v>22104.101582479561</v>
      </c>
    </row>
    <row r="251" spans="2:31" x14ac:dyDescent="0.3">
      <c r="B251" s="3">
        <v>331</v>
      </c>
      <c r="C251" s="17">
        <v>9</v>
      </c>
      <c r="D251" s="18" t="s">
        <v>219</v>
      </c>
      <c r="E251" s="20">
        <v>375.16496465067547</v>
      </c>
      <c r="F251" s="19">
        <v>175919.58</v>
      </c>
      <c r="G251" s="19">
        <v>0</v>
      </c>
      <c r="H251" s="19">
        <f t="shared" si="39"/>
        <v>175919.58</v>
      </c>
      <c r="I251" s="12">
        <f t="shared" si="40"/>
        <v>468.91260265681433</v>
      </c>
      <c r="J251" s="16">
        <f t="shared" si="41"/>
        <v>84830.921301452661</v>
      </c>
      <c r="K251" s="21"/>
      <c r="L251" s="21">
        <v>-174.82195615212549</v>
      </c>
      <c r="M251" s="21">
        <v>-37.852618940451066</v>
      </c>
      <c r="N251" s="21">
        <f t="shared" si="45"/>
        <v>-0.29681489708896003</v>
      </c>
      <c r="O251" s="21">
        <f t="shared" si="46"/>
        <v>-212.97138998966551</v>
      </c>
      <c r="P251" s="21"/>
      <c r="Q251" s="25">
        <f t="shared" si="42"/>
        <v>84617.949911463002</v>
      </c>
      <c r="R251" s="52">
        <v>0</v>
      </c>
      <c r="S251" s="53">
        <f t="shared" si="47"/>
        <v>0</v>
      </c>
      <c r="T251" s="21">
        <f t="shared" si="43"/>
        <v>84617.949911463002</v>
      </c>
      <c r="U251" s="13"/>
      <c r="V251" s="25">
        <v>0</v>
      </c>
      <c r="W251" s="21">
        <f t="shared" si="44"/>
        <v>84617.949911463002</v>
      </c>
      <c r="X251" s="13"/>
      <c r="Y251" s="21">
        <f t="shared" si="51"/>
        <v>21154.48747786575</v>
      </c>
      <c r="Z251" s="21">
        <f t="shared" si="51"/>
        <v>21154.48747786575</v>
      </c>
      <c r="AA251" s="21">
        <f t="shared" si="51"/>
        <v>21154.48747786575</v>
      </c>
      <c r="AB251" s="3"/>
      <c r="AC251" s="21">
        <f t="shared" si="49"/>
        <v>170.46483935815812</v>
      </c>
      <c r="AD251" s="21">
        <f t="shared" si="51"/>
        <v>21154.48747786575</v>
      </c>
      <c r="AE251" s="21">
        <f t="shared" si="50"/>
        <v>21324.95231722391</v>
      </c>
    </row>
    <row r="252" spans="2:31" x14ac:dyDescent="0.3">
      <c r="B252" s="3">
        <v>369</v>
      </c>
      <c r="C252" s="17">
        <v>9</v>
      </c>
      <c r="D252" s="18" t="s">
        <v>220</v>
      </c>
      <c r="E252" s="20">
        <v>421.83</v>
      </c>
      <c r="F252" s="19">
        <v>448718.25</v>
      </c>
      <c r="G252" s="19">
        <v>0</v>
      </c>
      <c r="H252" s="19">
        <f t="shared" si="39"/>
        <v>448718.25</v>
      </c>
      <c r="I252" s="12">
        <f t="shared" si="40"/>
        <v>1063.7419102482042</v>
      </c>
      <c r="J252" s="16">
        <f t="shared" si="41"/>
        <v>216378.31645730147</v>
      </c>
      <c r="K252" s="21"/>
      <c r="L252" s="21">
        <v>-411.79808576576761</v>
      </c>
      <c r="M252" s="21">
        <v>-110.27492185859592</v>
      </c>
      <c r="N252" s="21">
        <f t="shared" si="45"/>
        <v>-0.75708605713865529</v>
      </c>
      <c r="O252" s="21">
        <f t="shared" si="46"/>
        <v>-522.83009368150215</v>
      </c>
      <c r="P252" s="21"/>
      <c r="Q252" s="25">
        <f t="shared" si="42"/>
        <v>215855.48636361997</v>
      </c>
      <c r="R252" s="52">
        <v>0</v>
      </c>
      <c r="S252" s="53">
        <f t="shared" si="47"/>
        <v>0</v>
      </c>
      <c r="T252" s="21">
        <f t="shared" si="43"/>
        <v>215855.48636361997</v>
      </c>
      <c r="U252" s="13"/>
      <c r="V252" s="25">
        <v>0</v>
      </c>
      <c r="W252" s="21">
        <f t="shared" si="44"/>
        <v>215855.48636361997</v>
      </c>
      <c r="X252" s="13"/>
      <c r="Y252" s="21">
        <f t="shared" si="51"/>
        <v>53963.871590904993</v>
      </c>
      <c r="Z252" s="21">
        <f t="shared" si="51"/>
        <v>53963.871590904993</v>
      </c>
      <c r="AA252" s="21">
        <f t="shared" si="51"/>
        <v>53963.871590904993</v>
      </c>
      <c r="AB252" s="3"/>
      <c r="AC252" s="21">
        <f t="shared" si="49"/>
        <v>434.80483754749662</v>
      </c>
      <c r="AD252" s="21">
        <f t="shared" si="51"/>
        <v>53963.871590904993</v>
      </c>
      <c r="AE252" s="21">
        <f t="shared" si="50"/>
        <v>54398.676428452491</v>
      </c>
    </row>
    <row r="253" spans="2:31" x14ac:dyDescent="0.3">
      <c r="B253" s="3">
        <v>416</v>
      </c>
      <c r="C253" s="17">
        <v>9</v>
      </c>
      <c r="D253" s="18" t="s">
        <v>221</v>
      </c>
      <c r="E253" s="20">
        <v>67.157926543754371</v>
      </c>
      <c r="F253" s="19">
        <v>87493.47</v>
      </c>
      <c r="G253" s="19">
        <v>0</v>
      </c>
      <c r="H253" s="19">
        <f t="shared" si="39"/>
        <v>87493.47</v>
      </c>
      <c r="I253" s="12">
        <f t="shared" si="40"/>
        <v>1302.8018359530015</v>
      </c>
      <c r="J253" s="16">
        <f t="shared" si="41"/>
        <v>42190.594520297345</v>
      </c>
      <c r="K253" s="21"/>
      <c r="L253" s="21">
        <v>-59.596663513435487</v>
      </c>
      <c r="M253" s="21">
        <v>-13.316079338375857</v>
      </c>
      <c r="N253" s="21">
        <f t="shared" si="45"/>
        <v>-0.14762066447638184</v>
      </c>
      <c r="O253" s="21">
        <f t="shared" si="46"/>
        <v>-73.060363516287723</v>
      </c>
      <c r="P253" s="21"/>
      <c r="Q253" s="25">
        <f t="shared" si="42"/>
        <v>42117.534156781061</v>
      </c>
      <c r="R253" s="52">
        <v>0</v>
      </c>
      <c r="S253" s="53">
        <f t="shared" si="47"/>
        <v>0</v>
      </c>
      <c r="T253" s="21">
        <f t="shared" si="43"/>
        <v>42117.534156781061</v>
      </c>
      <c r="U253" s="13"/>
      <c r="V253" s="25">
        <v>0</v>
      </c>
      <c r="W253" s="21">
        <f t="shared" si="44"/>
        <v>42117.534156781061</v>
      </c>
      <c r="X253" s="13"/>
      <c r="Y253" s="21">
        <f t="shared" si="51"/>
        <v>10529.383539195265</v>
      </c>
      <c r="Z253" s="21">
        <f t="shared" si="51"/>
        <v>10529.383539195265</v>
      </c>
      <c r="AA253" s="21">
        <f t="shared" si="51"/>
        <v>10529.383539195265</v>
      </c>
      <c r="AB253" s="3"/>
      <c r="AC253" s="21">
        <f t="shared" si="49"/>
        <v>84.780558869216421</v>
      </c>
      <c r="AD253" s="21">
        <f t="shared" si="51"/>
        <v>10529.383539195265</v>
      </c>
      <c r="AE253" s="21">
        <f t="shared" si="50"/>
        <v>10614.164098064482</v>
      </c>
    </row>
    <row r="254" spans="2:31" x14ac:dyDescent="0.3">
      <c r="B254" s="3">
        <v>420</v>
      </c>
      <c r="C254" s="17">
        <v>9</v>
      </c>
      <c r="D254" s="18" t="s">
        <v>222</v>
      </c>
      <c r="E254" s="20">
        <v>398.26210274242231</v>
      </c>
      <c r="F254" s="19">
        <v>372339.55</v>
      </c>
      <c r="G254" s="19">
        <v>144.32</v>
      </c>
      <c r="H254" s="19">
        <f t="shared" si="39"/>
        <v>372195.23</v>
      </c>
      <c r="I254" s="12">
        <f t="shared" si="40"/>
        <v>934.54844796196642</v>
      </c>
      <c r="J254" s="16">
        <f t="shared" si="41"/>
        <v>179477.82881761127</v>
      </c>
      <c r="K254" s="21"/>
      <c r="L254" s="21">
        <v>-178.13658389155171</v>
      </c>
      <c r="M254" s="21">
        <v>-45.634753960810485</v>
      </c>
      <c r="N254" s="21">
        <f t="shared" si="45"/>
        <v>-0.62797494678791199</v>
      </c>
      <c r="O254" s="21">
        <f t="shared" si="46"/>
        <v>-224.3993127991501</v>
      </c>
      <c r="P254" s="21"/>
      <c r="Q254" s="25">
        <f t="shared" si="42"/>
        <v>179253.42950481211</v>
      </c>
      <c r="R254" s="52">
        <v>0</v>
      </c>
      <c r="S254" s="53">
        <f t="shared" si="47"/>
        <v>0</v>
      </c>
      <c r="T254" s="21">
        <f t="shared" si="43"/>
        <v>179253.42950481211</v>
      </c>
      <c r="U254" s="13"/>
      <c r="V254" s="25">
        <v>0</v>
      </c>
      <c r="W254" s="21">
        <f t="shared" si="44"/>
        <v>179253.42950481211</v>
      </c>
      <c r="X254" s="13"/>
      <c r="Y254" s="21">
        <f t="shared" si="51"/>
        <v>44813.357376203028</v>
      </c>
      <c r="Z254" s="21">
        <f t="shared" si="51"/>
        <v>44813.357376203028</v>
      </c>
      <c r="AA254" s="21">
        <f t="shared" si="51"/>
        <v>44813.357376203028</v>
      </c>
      <c r="AB254" s="3"/>
      <c r="AC254" s="21">
        <f t="shared" si="49"/>
        <v>360.65456779639146</v>
      </c>
      <c r="AD254" s="21">
        <f t="shared" si="51"/>
        <v>44813.357376203028</v>
      </c>
      <c r="AE254" s="21">
        <f t="shared" si="50"/>
        <v>45174.011943999423</v>
      </c>
    </row>
    <row r="255" spans="2:31" x14ac:dyDescent="0.3">
      <c r="B255" s="3">
        <v>508</v>
      </c>
      <c r="C255" s="17">
        <v>9</v>
      </c>
      <c r="D255" s="18" t="s">
        <v>223</v>
      </c>
      <c r="E255" s="20">
        <v>48.291485223038698</v>
      </c>
      <c r="F255" s="19">
        <v>98187.71</v>
      </c>
      <c r="G255" s="19">
        <v>0</v>
      </c>
      <c r="H255" s="19">
        <f t="shared" si="39"/>
        <v>98187.71</v>
      </c>
      <c r="I255" s="12">
        <f t="shared" si="40"/>
        <v>2033.2302795515809</v>
      </c>
      <c r="J255" s="16">
        <f t="shared" si="41"/>
        <v>47347.509013947492</v>
      </c>
      <c r="K255" s="21"/>
      <c r="L255" s="21">
        <v>-73.213853618410212</v>
      </c>
      <c r="M255" s="21">
        <v>-17.289930980885401</v>
      </c>
      <c r="N255" s="21">
        <f t="shared" si="45"/>
        <v>-0.16566419178041839</v>
      </c>
      <c r="O255" s="21">
        <f t="shared" si="46"/>
        <v>-90.669448791076036</v>
      </c>
      <c r="P255" s="21"/>
      <c r="Q255" s="25">
        <f t="shared" si="42"/>
        <v>47256.839565156413</v>
      </c>
      <c r="R255" s="52">
        <v>0</v>
      </c>
      <c r="S255" s="53">
        <f t="shared" si="47"/>
        <v>0</v>
      </c>
      <c r="T255" s="21">
        <f t="shared" si="43"/>
        <v>47256.839565156413</v>
      </c>
      <c r="U255" s="13"/>
      <c r="V255" s="25">
        <v>0</v>
      </c>
      <c r="W255" s="21">
        <f t="shared" si="44"/>
        <v>47256.839565156413</v>
      </c>
      <c r="X255" s="13"/>
      <c r="Y255" s="21">
        <f t="shared" si="51"/>
        <v>11814.209891289103</v>
      </c>
      <c r="Z255" s="21">
        <f t="shared" si="51"/>
        <v>11814.209891289103</v>
      </c>
      <c r="AA255" s="21">
        <f t="shared" si="51"/>
        <v>11814.209891289103</v>
      </c>
      <c r="AB255" s="3"/>
      <c r="AC255" s="21">
        <f t="shared" si="49"/>
        <v>95.143202434290814</v>
      </c>
      <c r="AD255" s="21">
        <f t="shared" si="51"/>
        <v>11814.209891289103</v>
      </c>
      <c r="AE255" s="21">
        <f t="shared" si="50"/>
        <v>11909.353093723394</v>
      </c>
    </row>
    <row r="256" spans="2:31" x14ac:dyDescent="0.3">
      <c r="B256" s="3">
        <v>512</v>
      </c>
      <c r="C256" s="17">
        <v>9</v>
      </c>
      <c r="D256" s="18" t="s">
        <v>224</v>
      </c>
      <c r="E256" s="20">
        <v>245.73300839515298</v>
      </c>
      <c r="F256" s="19">
        <v>283043.34999999998</v>
      </c>
      <c r="G256" s="19">
        <v>6960.49</v>
      </c>
      <c r="H256" s="19">
        <f t="shared" si="39"/>
        <v>276082.86</v>
      </c>
      <c r="I256" s="12">
        <f t="shared" si="40"/>
        <v>1123.5074270365935</v>
      </c>
      <c r="J256" s="16">
        <f t="shared" si="41"/>
        <v>133131.07824234216</v>
      </c>
      <c r="K256" s="21"/>
      <c r="L256" s="21">
        <v>-250.67936418156023</v>
      </c>
      <c r="M256" s="21">
        <v>-69.773198144466733</v>
      </c>
      <c r="N256" s="21">
        <f t="shared" si="45"/>
        <v>-0.46581230854988259</v>
      </c>
      <c r="O256" s="21">
        <f t="shared" si="46"/>
        <v>-320.91837463457682</v>
      </c>
      <c r="P256" s="21"/>
      <c r="Q256" s="25">
        <f t="shared" si="42"/>
        <v>132810.15986770758</v>
      </c>
      <c r="R256" s="52">
        <v>0</v>
      </c>
      <c r="S256" s="53">
        <f t="shared" si="47"/>
        <v>0</v>
      </c>
      <c r="T256" s="21">
        <f t="shared" si="43"/>
        <v>132810.15986770758</v>
      </c>
      <c r="U256" s="13"/>
      <c r="V256" s="25">
        <v>0</v>
      </c>
      <c r="W256" s="21">
        <f t="shared" si="44"/>
        <v>132810.15986770758</v>
      </c>
      <c r="X256" s="13"/>
      <c r="Y256" s="21">
        <f t="shared" si="51"/>
        <v>33202.539966926895</v>
      </c>
      <c r="Z256" s="21">
        <f t="shared" si="51"/>
        <v>33202.539966926895</v>
      </c>
      <c r="AA256" s="21">
        <f t="shared" si="51"/>
        <v>33202.539966926895</v>
      </c>
      <c r="AB256" s="3"/>
      <c r="AC256" s="21">
        <f t="shared" si="49"/>
        <v>267.52235526847471</v>
      </c>
      <c r="AD256" s="21">
        <f t="shared" si="51"/>
        <v>33202.539966926895</v>
      </c>
      <c r="AE256" s="21">
        <f t="shared" si="50"/>
        <v>33470.062322195372</v>
      </c>
    </row>
    <row r="257" spans="2:31" x14ac:dyDescent="0.3">
      <c r="B257" s="3">
        <v>516</v>
      </c>
      <c r="C257" s="17">
        <v>9</v>
      </c>
      <c r="D257" s="18" t="s">
        <v>225</v>
      </c>
      <c r="E257" s="20">
        <v>446.95477199771938</v>
      </c>
      <c r="F257" s="19">
        <v>153774.6</v>
      </c>
      <c r="G257" s="19">
        <v>48.06</v>
      </c>
      <c r="H257" s="19">
        <f t="shared" si="39"/>
        <v>153726.54</v>
      </c>
      <c r="I257" s="12">
        <f t="shared" si="40"/>
        <v>343.94204879590012</v>
      </c>
      <c r="J257" s="16">
        <f t="shared" si="41"/>
        <v>74129.122049317171</v>
      </c>
      <c r="K257" s="21"/>
      <c r="L257" s="21">
        <v>-163.24786764041346</v>
      </c>
      <c r="M257" s="21">
        <v>-40.678873201024544</v>
      </c>
      <c r="N257" s="21">
        <f t="shared" si="45"/>
        <v>-0.25937037338278041</v>
      </c>
      <c r="O257" s="21">
        <f t="shared" si="46"/>
        <v>-204.18611121482078</v>
      </c>
      <c r="P257" s="21"/>
      <c r="Q257" s="25">
        <f t="shared" si="42"/>
        <v>73924.935938102353</v>
      </c>
      <c r="R257" s="52">
        <v>0</v>
      </c>
      <c r="S257" s="53">
        <f t="shared" si="47"/>
        <v>0</v>
      </c>
      <c r="T257" s="21">
        <f t="shared" si="43"/>
        <v>73924.935938102353</v>
      </c>
      <c r="U257" s="13"/>
      <c r="V257" s="25">
        <v>0</v>
      </c>
      <c r="W257" s="21">
        <f t="shared" si="44"/>
        <v>73924.935938102353</v>
      </c>
      <c r="X257" s="13"/>
      <c r="Y257" s="21">
        <f t="shared" si="51"/>
        <v>18481.233984525588</v>
      </c>
      <c r="Z257" s="21">
        <f t="shared" si="51"/>
        <v>18481.233984525588</v>
      </c>
      <c r="AA257" s="21">
        <f t="shared" si="51"/>
        <v>18481.233984525588</v>
      </c>
      <c r="AB257" s="3"/>
      <c r="AC257" s="21">
        <f t="shared" si="49"/>
        <v>148.95993923010428</v>
      </c>
      <c r="AD257" s="21">
        <f t="shared" si="51"/>
        <v>18481.233984525588</v>
      </c>
      <c r="AE257" s="21">
        <f t="shared" si="50"/>
        <v>18630.193923755694</v>
      </c>
    </row>
    <row r="258" spans="2:31" x14ac:dyDescent="0.3">
      <c r="B258" s="3">
        <v>521</v>
      </c>
      <c r="C258" s="17">
        <v>9</v>
      </c>
      <c r="D258" s="18" t="s">
        <v>226</v>
      </c>
      <c r="E258" s="20">
        <v>134.01169581149534</v>
      </c>
      <c r="F258" s="19">
        <v>380475.79</v>
      </c>
      <c r="G258" s="19">
        <v>26.55</v>
      </c>
      <c r="H258" s="19">
        <f t="shared" si="39"/>
        <v>380449.24</v>
      </c>
      <c r="I258" s="12">
        <f t="shared" si="40"/>
        <v>2838.9256452298814</v>
      </c>
      <c r="J258" s="16">
        <f t="shared" si="41"/>
        <v>183458.02972947911</v>
      </c>
      <c r="K258" s="21"/>
      <c r="L258" s="21">
        <v>-115.70642953900096</v>
      </c>
      <c r="M258" s="21">
        <v>-43.799596203425608</v>
      </c>
      <c r="N258" s="21">
        <f t="shared" si="45"/>
        <v>-0.64190127112725637</v>
      </c>
      <c r="O258" s="21">
        <f t="shared" si="46"/>
        <v>-160.14792701355384</v>
      </c>
      <c r="P258" s="21"/>
      <c r="Q258" s="25">
        <f t="shared" si="42"/>
        <v>183297.88180246556</v>
      </c>
      <c r="R258" s="52">
        <v>0</v>
      </c>
      <c r="S258" s="53">
        <f t="shared" si="47"/>
        <v>0</v>
      </c>
      <c r="T258" s="21">
        <f t="shared" si="43"/>
        <v>183297.88180246556</v>
      </c>
      <c r="U258" s="13"/>
      <c r="V258" s="25">
        <v>0</v>
      </c>
      <c r="W258" s="21">
        <f t="shared" si="44"/>
        <v>183297.88180246556</v>
      </c>
      <c r="X258" s="13"/>
      <c r="Y258" s="21">
        <f t="shared" si="51"/>
        <v>45824.470450616391</v>
      </c>
      <c r="Z258" s="21">
        <f t="shared" si="51"/>
        <v>45824.470450616391</v>
      </c>
      <c r="AA258" s="21">
        <f t="shared" si="51"/>
        <v>45824.470450616391</v>
      </c>
      <c r="AB258" s="3"/>
      <c r="AC258" s="21">
        <f t="shared" si="49"/>
        <v>368.65264560393638</v>
      </c>
      <c r="AD258" s="21">
        <f t="shared" si="51"/>
        <v>45824.470450616391</v>
      </c>
      <c r="AE258" s="21">
        <f t="shared" si="50"/>
        <v>46193.123096220326</v>
      </c>
    </row>
    <row r="259" spans="2:31" x14ac:dyDescent="0.3">
      <c r="B259" s="3">
        <v>522</v>
      </c>
      <c r="C259" s="17">
        <v>9</v>
      </c>
      <c r="D259" s="18" t="s">
        <v>227</v>
      </c>
      <c r="E259" s="20">
        <v>75.639569440584623</v>
      </c>
      <c r="F259" s="19">
        <v>129914.25</v>
      </c>
      <c r="G259" s="19">
        <v>36</v>
      </c>
      <c r="H259" s="19">
        <f t="shared" si="39"/>
        <v>129878.25</v>
      </c>
      <c r="I259" s="12">
        <f t="shared" si="40"/>
        <v>1717.0675475885703</v>
      </c>
      <c r="J259" s="16">
        <f t="shared" si="41"/>
        <v>62629.13772600182</v>
      </c>
      <c r="K259" s="21"/>
      <c r="L259" s="21">
        <v>-109.5829384193421</v>
      </c>
      <c r="M259" s="21">
        <v>-23.349017927372188</v>
      </c>
      <c r="N259" s="21">
        <f t="shared" si="45"/>
        <v>-0.2191330800576276</v>
      </c>
      <c r="O259" s="21">
        <f t="shared" si="46"/>
        <v>-133.1510894267719</v>
      </c>
      <c r="P259" s="21"/>
      <c r="Q259" s="25">
        <f t="shared" si="42"/>
        <v>62495.986636575049</v>
      </c>
      <c r="R259" s="52">
        <v>0</v>
      </c>
      <c r="S259" s="53">
        <f t="shared" si="47"/>
        <v>0</v>
      </c>
      <c r="T259" s="21">
        <f t="shared" si="43"/>
        <v>62495.986636575049</v>
      </c>
      <c r="U259" s="13"/>
      <c r="V259" s="25">
        <v>0</v>
      </c>
      <c r="W259" s="21">
        <f t="shared" si="44"/>
        <v>62495.986636575049</v>
      </c>
      <c r="X259" s="13"/>
      <c r="Y259" s="21">
        <f t="shared" si="51"/>
        <v>15623.996659143762</v>
      </c>
      <c r="Z259" s="21">
        <f t="shared" si="51"/>
        <v>15623.996659143762</v>
      </c>
      <c r="AA259" s="21">
        <f t="shared" si="51"/>
        <v>15623.996659143762</v>
      </c>
      <c r="AB259" s="3"/>
      <c r="AC259" s="21">
        <f t="shared" si="49"/>
        <v>125.85111345973371</v>
      </c>
      <c r="AD259" s="21">
        <f t="shared" si="51"/>
        <v>15623.996659143762</v>
      </c>
      <c r="AE259" s="21">
        <f t="shared" si="50"/>
        <v>15749.847772603496</v>
      </c>
    </row>
    <row r="260" spans="2:31" x14ac:dyDescent="0.3">
      <c r="B260" s="3">
        <v>523</v>
      </c>
      <c r="C260" s="17">
        <v>9</v>
      </c>
      <c r="D260" s="18" t="s">
        <v>228</v>
      </c>
      <c r="E260" s="20">
        <v>625.06927283115476</v>
      </c>
      <c r="F260" s="19">
        <v>363457.85</v>
      </c>
      <c r="G260" s="19">
        <v>165.92</v>
      </c>
      <c r="H260" s="19">
        <f t="shared" si="39"/>
        <v>363291.93</v>
      </c>
      <c r="I260" s="12">
        <f t="shared" si="40"/>
        <v>581.20266951297299</v>
      </c>
      <c r="J260" s="16">
        <f t="shared" si="41"/>
        <v>175184.53104130222</v>
      </c>
      <c r="K260" s="21"/>
      <c r="L260" s="21">
        <v>-335.37928796367487</v>
      </c>
      <c r="M260" s="21">
        <v>-72.802419920801185</v>
      </c>
      <c r="N260" s="21">
        <f t="shared" si="45"/>
        <v>-0.61295312787922573</v>
      </c>
      <c r="O260" s="21">
        <f t="shared" si="46"/>
        <v>-408.79466101235528</v>
      </c>
      <c r="P260" s="21"/>
      <c r="Q260" s="25">
        <f t="shared" si="42"/>
        <v>174775.73638028986</v>
      </c>
      <c r="R260" s="52">
        <v>0</v>
      </c>
      <c r="S260" s="53">
        <f t="shared" si="47"/>
        <v>0</v>
      </c>
      <c r="T260" s="21">
        <f t="shared" si="43"/>
        <v>174775.73638028986</v>
      </c>
      <c r="U260" s="13"/>
      <c r="V260" s="25">
        <v>0</v>
      </c>
      <c r="W260" s="21">
        <f t="shared" si="44"/>
        <v>174775.73638028986</v>
      </c>
      <c r="X260" s="13"/>
      <c r="Y260" s="21">
        <f t="shared" si="51"/>
        <v>43693.934095072465</v>
      </c>
      <c r="Z260" s="21">
        <f t="shared" si="51"/>
        <v>43693.934095072465</v>
      </c>
      <c r="AA260" s="21">
        <f t="shared" si="51"/>
        <v>43693.934095072465</v>
      </c>
      <c r="AB260" s="3"/>
      <c r="AC260" s="21">
        <f t="shared" si="49"/>
        <v>352.02733253208783</v>
      </c>
      <c r="AD260" s="21">
        <f t="shared" si="51"/>
        <v>43693.934095072465</v>
      </c>
      <c r="AE260" s="21">
        <f t="shared" si="50"/>
        <v>44045.961427604554</v>
      </c>
    </row>
    <row r="261" spans="2:31" x14ac:dyDescent="0.3">
      <c r="B261" s="3">
        <v>527</v>
      </c>
      <c r="C261" s="17">
        <v>9</v>
      </c>
      <c r="D261" s="18" t="s">
        <v>229</v>
      </c>
      <c r="E261" s="20">
        <v>154.99854785641858</v>
      </c>
      <c r="F261" s="19">
        <v>135350.22</v>
      </c>
      <c r="G261" s="19">
        <v>0</v>
      </c>
      <c r="H261" s="19">
        <f t="shared" si="39"/>
        <v>135350.22</v>
      </c>
      <c r="I261" s="12">
        <f t="shared" si="40"/>
        <v>873.23540685929765</v>
      </c>
      <c r="J261" s="16">
        <f t="shared" si="41"/>
        <v>65267.799416951224</v>
      </c>
      <c r="K261" s="21"/>
      <c r="L261" s="21">
        <v>-128.37697986936109</v>
      </c>
      <c r="M261" s="21">
        <v>-31.037598423681629</v>
      </c>
      <c r="N261" s="21">
        <f t="shared" si="45"/>
        <v>-0.22836549302964512</v>
      </c>
      <c r="O261" s="21">
        <f t="shared" si="46"/>
        <v>-159.64294378607238</v>
      </c>
      <c r="P261" s="21"/>
      <c r="Q261" s="25">
        <f t="shared" si="42"/>
        <v>65108.156473165152</v>
      </c>
      <c r="R261" s="52">
        <v>0</v>
      </c>
      <c r="S261" s="53">
        <f t="shared" si="47"/>
        <v>0</v>
      </c>
      <c r="T261" s="21">
        <f t="shared" si="43"/>
        <v>65108.156473165152</v>
      </c>
      <c r="U261" s="13"/>
      <c r="V261" s="25">
        <v>0</v>
      </c>
      <c r="W261" s="21">
        <f t="shared" si="44"/>
        <v>65108.156473165152</v>
      </c>
      <c r="X261" s="13"/>
      <c r="Y261" s="21">
        <f t="shared" si="51"/>
        <v>16277.039118291288</v>
      </c>
      <c r="Z261" s="21">
        <f t="shared" si="51"/>
        <v>16277.039118291288</v>
      </c>
      <c r="AA261" s="21">
        <f t="shared" si="51"/>
        <v>16277.039118291288</v>
      </c>
      <c r="AB261" s="3"/>
      <c r="AC261" s="21">
        <f t="shared" si="49"/>
        <v>131.15341401674198</v>
      </c>
      <c r="AD261" s="21">
        <f t="shared" si="51"/>
        <v>16277.039118291288</v>
      </c>
      <c r="AE261" s="21">
        <f t="shared" si="50"/>
        <v>16408.192532308029</v>
      </c>
    </row>
    <row r="262" spans="2:31" x14ac:dyDescent="0.3">
      <c r="B262" s="3">
        <v>543</v>
      </c>
      <c r="C262" s="17">
        <v>9</v>
      </c>
      <c r="D262" s="18" t="s">
        <v>230</v>
      </c>
      <c r="E262" s="20">
        <v>79.411119663150544</v>
      </c>
      <c r="F262" s="19">
        <v>86208</v>
      </c>
      <c r="G262" s="19">
        <v>0</v>
      </c>
      <c r="H262" s="19">
        <f t="shared" si="39"/>
        <v>86208</v>
      </c>
      <c r="I262" s="12">
        <f t="shared" si="40"/>
        <v>1085.5910402180546</v>
      </c>
      <c r="J262" s="16">
        <f t="shared" si="41"/>
        <v>41570.722619708569</v>
      </c>
      <c r="K262" s="21"/>
      <c r="L262" s="21">
        <v>-43.096340506977867</v>
      </c>
      <c r="M262" s="21">
        <v>-9.2230798373602738</v>
      </c>
      <c r="N262" s="21">
        <f t="shared" si="45"/>
        <v>-0.14545179478171258</v>
      </c>
      <c r="O262" s="21">
        <f t="shared" si="46"/>
        <v>-52.464872139119855</v>
      </c>
      <c r="P262" s="21"/>
      <c r="Q262" s="25">
        <f t="shared" si="42"/>
        <v>41518.257747569449</v>
      </c>
      <c r="R262" s="52">
        <v>0</v>
      </c>
      <c r="S262" s="53">
        <f t="shared" si="47"/>
        <v>0</v>
      </c>
      <c r="T262" s="21">
        <f t="shared" si="43"/>
        <v>41518.257747569449</v>
      </c>
      <c r="U262" s="13"/>
      <c r="V262" s="25">
        <v>0</v>
      </c>
      <c r="W262" s="21">
        <f t="shared" si="44"/>
        <v>41518.257747569449</v>
      </c>
      <c r="X262" s="13"/>
      <c r="Y262" s="21">
        <f t="shared" si="51"/>
        <v>10379.564436892362</v>
      </c>
      <c r="Z262" s="21">
        <f t="shared" si="51"/>
        <v>10379.564436892362</v>
      </c>
      <c r="AA262" s="21">
        <f t="shared" si="51"/>
        <v>10379.564436892362</v>
      </c>
      <c r="AB262" s="3"/>
      <c r="AC262" s="21">
        <f t="shared" si="49"/>
        <v>83.534947453763223</v>
      </c>
      <c r="AD262" s="21">
        <f t="shared" si="51"/>
        <v>10379.564436892362</v>
      </c>
      <c r="AE262" s="21">
        <f t="shared" si="50"/>
        <v>10463.099384346126</v>
      </c>
    </row>
    <row r="263" spans="2:31" x14ac:dyDescent="0.3">
      <c r="B263" s="3">
        <v>547</v>
      </c>
      <c r="C263" s="17">
        <v>9</v>
      </c>
      <c r="D263" s="18" t="s">
        <v>231</v>
      </c>
      <c r="E263" s="20">
        <v>220.23593845734564</v>
      </c>
      <c r="F263" s="19">
        <v>176613.82</v>
      </c>
      <c r="G263" s="19">
        <v>0</v>
      </c>
      <c r="H263" s="19">
        <f t="shared" si="39"/>
        <v>176613.82</v>
      </c>
      <c r="I263" s="12">
        <f t="shared" si="40"/>
        <v>801.93006299108549</v>
      </c>
      <c r="J263" s="16">
        <f t="shared" si="41"/>
        <v>85165.693694635513</v>
      </c>
      <c r="K263" s="21"/>
      <c r="L263" s="21">
        <v>-129.44127725763974</v>
      </c>
      <c r="M263" s="21">
        <v>-31.431133111414965</v>
      </c>
      <c r="N263" s="21">
        <f t="shared" si="45"/>
        <v>-0.29798623216237852</v>
      </c>
      <c r="O263" s="21">
        <f t="shared" si="46"/>
        <v>-161.17039660121708</v>
      </c>
      <c r="P263" s="21"/>
      <c r="Q263" s="25">
        <f t="shared" si="42"/>
        <v>85004.523298034299</v>
      </c>
      <c r="R263" s="52">
        <v>0</v>
      </c>
      <c r="S263" s="53">
        <f t="shared" si="47"/>
        <v>0</v>
      </c>
      <c r="T263" s="21">
        <f t="shared" si="43"/>
        <v>85004.523298034299</v>
      </c>
      <c r="U263" s="13"/>
      <c r="V263" s="25">
        <v>0</v>
      </c>
      <c r="W263" s="21">
        <f t="shared" si="44"/>
        <v>85004.523298034299</v>
      </c>
      <c r="X263" s="13"/>
      <c r="Y263" s="21">
        <f t="shared" si="51"/>
        <v>21251.130824508575</v>
      </c>
      <c r="Z263" s="21">
        <f t="shared" si="51"/>
        <v>21251.130824508575</v>
      </c>
      <c r="AA263" s="21">
        <f t="shared" si="51"/>
        <v>21251.130824508575</v>
      </c>
      <c r="AB263" s="3"/>
      <c r="AC263" s="21">
        <f t="shared" si="49"/>
        <v>171.13755304969837</v>
      </c>
      <c r="AD263" s="21">
        <f t="shared" si="51"/>
        <v>21251.130824508575</v>
      </c>
      <c r="AE263" s="21">
        <f t="shared" si="50"/>
        <v>21422.268377558274</v>
      </c>
    </row>
    <row r="264" spans="2:31" x14ac:dyDescent="0.3">
      <c r="B264" s="3">
        <v>552</v>
      </c>
      <c r="C264" s="17">
        <v>9</v>
      </c>
      <c r="D264" s="18" t="s">
        <v>232</v>
      </c>
      <c r="E264" s="20">
        <v>135.19999999999999</v>
      </c>
      <c r="F264" s="19">
        <v>157444.06</v>
      </c>
      <c r="G264" s="19">
        <v>0</v>
      </c>
      <c r="H264" s="19">
        <f t="shared" si="39"/>
        <v>157444.06</v>
      </c>
      <c r="I264" s="12">
        <f t="shared" si="40"/>
        <v>1164.5270710059172</v>
      </c>
      <c r="J264" s="16">
        <f t="shared" si="41"/>
        <v>75921.763019450082</v>
      </c>
      <c r="K264" s="21"/>
      <c r="L264" s="21">
        <v>31.205035286286147</v>
      </c>
      <c r="M264" s="21">
        <v>124.81961487557419</v>
      </c>
      <c r="N264" s="21">
        <f t="shared" si="45"/>
        <v>-0.26564264458889708</v>
      </c>
      <c r="O264" s="21">
        <f t="shared" si="46"/>
        <v>155.75900751727144</v>
      </c>
      <c r="P264" s="21"/>
      <c r="Q264" s="25">
        <f t="shared" si="42"/>
        <v>76077.522026967359</v>
      </c>
      <c r="R264" s="52">
        <v>0</v>
      </c>
      <c r="S264" s="53">
        <f t="shared" si="47"/>
        <v>0</v>
      </c>
      <c r="T264" s="21">
        <f t="shared" si="43"/>
        <v>76077.522026967359</v>
      </c>
      <c r="U264" s="13"/>
      <c r="V264" s="25">
        <v>0</v>
      </c>
      <c r="W264" s="21">
        <f t="shared" si="44"/>
        <v>76077.522026967359</v>
      </c>
      <c r="X264" s="13"/>
      <c r="Y264" s="21">
        <f t="shared" si="51"/>
        <v>19019.38050674184</v>
      </c>
      <c r="Z264" s="21">
        <f t="shared" si="51"/>
        <v>19019.38050674184</v>
      </c>
      <c r="AA264" s="21">
        <f t="shared" si="51"/>
        <v>19019.38050674184</v>
      </c>
      <c r="AB264" s="3"/>
      <c r="AC264" s="21">
        <f t="shared" si="49"/>
        <v>152.56219004045033</v>
      </c>
      <c r="AD264" s="21">
        <f t="shared" si="51"/>
        <v>19019.38050674184</v>
      </c>
      <c r="AE264" s="21">
        <f t="shared" si="50"/>
        <v>19171.942696782291</v>
      </c>
    </row>
    <row r="265" spans="2:31" x14ac:dyDescent="0.3">
      <c r="B265" s="3">
        <v>567</v>
      </c>
      <c r="C265" s="17">
        <v>9</v>
      </c>
      <c r="D265" s="18" t="s">
        <v>233</v>
      </c>
      <c r="E265" s="20">
        <v>384.31575355473518</v>
      </c>
      <c r="F265" s="19">
        <v>218617.78</v>
      </c>
      <c r="G265" s="19">
        <v>0</v>
      </c>
      <c r="H265" s="19">
        <f t="shared" si="39"/>
        <v>218617.78</v>
      </c>
      <c r="I265" s="12">
        <f t="shared" si="40"/>
        <v>568.84938485578868</v>
      </c>
      <c r="J265" s="16">
        <f t="shared" si="41"/>
        <v>105420.60008486999</v>
      </c>
      <c r="K265" s="21"/>
      <c r="L265" s="21">
        <v>-234.39542267250363</v>
      </c>
      <c r="M265" s="21">
        <v>-50.138331708003534</v>
      </c>
      <c r="N265" s="21">
        <f t="shared" si="45"/>
        <v>-0.36885612091909786</v>
      </c>
      <c r="O265" s="21">
        <f t="shared" si="46"/>
        <v>-284.90261050142624</v>
      </c>
      <c r="P265" s="21"/>
      <c r="Q265" s="25">
        <f t="shared" si="42"/>
        <v>105135.69747436857</v>
      </c>
      <c r="R265" s="52">
        <v>0</v>
      </c>
      <c r="S265" s="53">
        <f t="shared" si="47"/>
        <v>0</v>
      </c>
      <c r="T265" s="21">
        <f t="shared" si="43"/>
        <v>105135.69747436857</v>
      </c>
      <c r="U265" s="13"/>
      <c r="V265" s="25">
        <v>0</v>
      </c>
      <c r="W265" s="21">
        <f t="shared" si="44"/>
        <v>105135.69747436857</v>
      </c>
      <c r="X265" s="13"/>
      <c r="Y265" s="21">
        <f t="shared" si="51"/>
        <v>26283.924368592143</v>
      </c>
      <c r="Z265" s="21">
        <f t="shared" si="51"/>
        <v>26283.924368592143</v>
      </c>
      <c r="AA265" s="21">
        <f t="shared" si="51"/>
        <v>26283.924368592143</v>
      </c>
      <c r="AB265" s="3"/>
      <c r="AC265" s="21">
        <f t="shared" si="49"/>
        <v>211.83909573077173</v>
      </c>
      <c r="AD265" s="21">
        <f t="shared" si="51"/>
        <v>26283.924368592143</v>
      </c>
      <c r="AE265" s="21">
        <f t="shared" si="50"/>
        <v>26495.763464322914</v>
      </c>
    </row>
    <row r="266" spans="2:31" x14ac:dyDescent="0.3">
      <c r="B266" s="3">
        <v>629</v>
      </c>
      <c r="C266" s="17">
        <v>9</v>
      </c>
      <c r="D266" s="18" t="s">
        <v>234</v>
      </c>
      <c r="E266" s="20">
        <v>194.76</v>
      </c>
      <c r="F266" s="19">
        <v>198603.87</v>
      </c>
      <c r="G266" s="19">
        <v>20431</v>
      </c>
      <c r="H266" s="19">
        <f t="shared" si="39"/>
        <v>178172.87</v>
      </c>
      <c r="I266" s="12">
        <f t="shared" si="40"/>
        <v>914.83297391661529</v>
      </c>
      <c r="J266" s="16">
        <f t="shared" si="41"/>
        <v>85917.489758808864</v>
      </c>
      <c r="K266" s="21"/>
      <c r="L266" s="21">
        <v>-164.15595677860983</v>
      </c>
      <c r="M266" s="21">
        <v>-45.332448463115725</v>
      </c>
      <c r="N266" s="21">
        <f t="shared" si="45"/>
        <v>-0.30061669129209301</v>
      </c>
      <c r="O266" s="21">
        <f t="shared" si="46"/>
        <v>-209.78902193301766</v>
      </c>
      <c r="P266" s="21"/>
      <c r="Q266" s="25">
        <f t="shared" si="42"/>
        <v>85707.70073687585</v>
      </c>
      <c r="R266" s="52">
        <v>0</v>
      </c>
      <c r="S266" s="53">
        <f t="shared" si="47"/>
        <v>0</v>
      </c>
      <c r="T266" s="21">
        <f t="shared" si="43"/>
        <v>85707.70073687585</v>
      </c>
      <c r="U266" s="13"/>
      <c r="V266" s="25">
        <v>0</v>
      </c>
      <c r="W266" s="21">
        <f t="shared" si="44"/>
        <v>85707.70073687585</v>
      </c>
      <c r="X266" s="13"/>
      <c r="Y266" s="21">
        <f t="shared" si="51"/>
        <v>21426.925184218962</v>
      </c>
      <c r="Z266" s="21">
        <f t="shared" si="51"/>
        <v>21426.925184218962</v>
      </c>
      <c r="AA266" s="21">
        <f t="shared" si="51"/>
        <v>21426.925184218962</v>
      </c>
      <c r="AB266" s="3"/>
      <c r="AC266" s="21">
        <f t="shared" si="49"/>
        <v>172.6482615666317</v>
      </c>
      <c r="AD266" s="21">
        <f t="shared" si="51"/>
        <v>21426.925184218962</v>
      </c>
      <c r="AE266" s="21">
        <f t="shared" si="50"/>
        <v>21599.573445785594</v>
      </c>
    </row>
    <row r="267" spans="2:31" x14ac:dyDescent="0.3">
      <c r="B267" s="3">
        <v>630</v>
      </c>
      <c r="C267" s="17">
        <v>9</v>
      </c>
      <c r="D267" s="18" t="s">
        <v>235</v>
      </c>
      <c r="E267" s="20">
        <v>127.48534968903685</v>
      </c>
      <c r="F267" s="19">
        <v>287696.51</v>
      </c>
      <c r="G267" s="19">
        <v>4655.1900000000005</v>
      </c>
      <c r="H267" s="19">
        <f t="shared" si="39"/>
        <v>283041.32</v>
      </c>
      <c r="I267" s="12">
        <f t="shared" si="40"/>
        <v>2220.1870308266507</v>
      </c>
      <c r="J267" s="16">
        <f t="shared" si="41"/>
        <v>136486.54653438396</v>
      </c>
      <c r="K267" s="21"/>
      <c r="L267" s="21">
        <v>-222.31024450832047</v>
      </c>
      <c r="M267" s="21">
        <v>-56.856421154443524</v>
      </c>
      <c r="N267" s="21">
        <f t="shared" si="45"/>
        <v>-0.47755275602478942</v>
      </c>
      <c r="O267" s="21">
        <f t="shared" si="46"/>
        <v>-279.6442184187888</v>
      </c>
      <c r="P267" s="21"/>
      <c r="Q267" s="25">
        <f t="shared" si="42"/>
        <v>136206.90231596518</v>
      </c>
      <c r="R267" s="52">
        <v>0</v>
      </c>
      <c r="S267" s="53">
        <f t="shared" si="47"/>
        <v>0</v>
      </c>
      <c r="T267" s="21">
        <f t="shared" si="43"/>
        <v>136206.90231596518</v>
      </c>
      <c r="U267" s="13"/>
      <c r="V267" s="25">
        <v>0</v>
      </c>
      <c r="W267" s="21">
        <f t="shared" si="44"/>
        <v>136206.90231596518</v>
      </c>
      <c r="X267" s="13"/>
      <c r="Y267" s="21">
        <f t="shared" si="51"/>
        <v>34051.725578991296</v>
      </c>
      <c r="Z267" s="21">
        <f t="shared" si="51"/>
        <v>34051.725578991296</v>
      </c>
      <c r="AA267" s="21">
        <f t="shared" si="51"/>
        <v>34051.725578991296</v>
      </c>
      <c r="AB267" s="3"/>
      <c r="AC267" s="21">
        <f t="shared" si="49"/>
        <v>274.26505421125393</v>
      </c>
      <c r="AD267" s="21">
        <f t="shared" si="51"/>
        <v>34051.725578991296</v>
      </c>
      <c r="AE267" s="21">
        <f t="shared" si="50"/>
        <v>34325.990633202549</v>
      </c>
    </row>
    <row r="268" spans="2:31" x14ac:dyDescent="0.3">
      <c r="B268" s="3">
        <v>771</v>
      </c>
      <c r="C268" s="17">
        <v>9</v>
      </c>
      <c r="D268" s="18" t="s">
        <v>236</v>
      </c>
      <c r="E268" s="20">
        <v>150.47963975564838</v>
      </c>
      <c r="F268" s="19">
        <v>92541.6</v>
      </c>
      <c r="G268" s="19">
        <v>0</v>
      </c>
      <c r="H268" s="19">
        <f t="shared" si="39"/>
        <v>92541.6</v>
      </c>
      <c r="I268" s="12">
        <f t="shared" si="40"/>
        <v>614.97754879178854</v>
      </c>
      <c r="J268" s="16">
        <f t="shared" si="41"/>
        <v>44624.874540460551</v>
      </c>
      <c r="K268" s="21"/>
      <c r="L268" s="21">
        <v>-71.144210043228668</v>
      </c>
      <c r="M268" s="21">
        <v>-15.498591889630916</v>
      </c>
      <c r="N268" s="21">
        <f t="shared" si="45"/>
        <v>-0.15613796645289688</v>
      </c>
      <c r="O268" s="21">
        <f t="shared" si="46"/>
        <v>-86.798939899312487</v>
      </c>
      <c r="P268" s="21"/>
      <c r="Q268" s="25">
        <f t="shared" si="42"/>
        <v>44538.075600561235</v>
      </c>
      <c r="R268" s="52">
        <v>0</v>
      </c>
      <c r="S268" s="53">
        <f t="shared" si="47"/>
        <v>0</v>
      </c>
      <c r="T268" s="21">
        <f t="shared" si="43"/>
        <v>44538.075600561235</v>
      </c>
      <c r="U268" s="13"/>
      <c r="V268" s="25">
        <v>0</v>
      </c>
      <c r="W268" s="21">
        <f t="shared" si="44"/>
        <v>44538.075600561235</v>
      </c>
      <c r="X268" s="13"/>
      <c r="Y268" s="21">
        <f t="shared" si="51"/>
        <v>11134.518900140309</v>
      </c>
      <c r="Z268" s="21">
        <f t="shared" si="51"/>
        <v>11134.518900140309</v>
      </c>
      <c r="AA268" s="21">
        <f t="shared" si="51"/>
        <v>11134.518900140309</v>
      </c>
      <c r="AB268" s="3"/>
      <c r="AC268" s="21">
        <f t="shared" si="49"/>
        <v>89.672161438464812</v>
      </c>
      <c r="AD268" s="21">
        <f t="shared" si="51"/>
        <v>11134.518900140309</v>
      </c>
      <c r="AE268" s="21">
        <f t="shared" si="50"/>
        <v>11224.191061578773</v>
      </c>
    </row>
    <row r="269" spans="2:31" x14ac:dyDescent="0.3">
      <c r="B269" s="3">
        <v>830</v>
      </c>
      <c r="C269" s="17">
        <v>9</v>
      </c>
      <c r="D269" s="18" t="s">
        <v>237</v>
      </c>
      <c r="E269" s="20">
        <v>24.409999999999997</v>
      </c>
      <c r="F269" s="19">
        <v>29406.38</v>
      </c>
      <c r="G269" s="19">
        <v>0</v>
      </c>
      <c r="H269" s="19">
        <f t="shared" si="39"/>
        <v>29406.38</v>
      </c>
      <c r="I269" s="12">
        <f t="shared" si="40"/>
        <v>1204.6857845145435</v>
      </c>
      <c r="J269" s="16">
        <f t="shared" si="41"/>
        <v>14180.174302033985</v>
      </c>
      <c r="K269" s="21"/>
      <c r="L269" s="21">
        <v>-14.264646004196038</v>
      </c>
      <c r="M269" s="21">
        <v>-5.58058035587419</v>
      </c>
      <c r="N269" s="21">
        <f t="shared" si="45"/>
        <v>-4.9615009616660377E-2</v>
      </c>
      <c r="O269" s="21">
        <f t="shared" si="46"/>
        <v>-19.894841369686887</v>
      </c>
      <c r="P269" s="21"/>
      <c r="Q269" s="25">
        <f t="shared" si="42"/>
        <v>14160.279460664298</v>
      </c>
      <c r="R269" s="52">
        <v>0</v>
      </c>
      <c r="S269" s="53">
        <f t="shared" si="47"/>
        <v>0</v>
      </c>
      <c r="T269" s="21">
        <f t="shared" si="43"/>
        <v>14160.279460664298</v>
      </c>
      <c r="U269" s="13"/>
      <c r="V269" s="25">
        <v>0</v>
      </c>
      <c r="W269" s="21">
        <f t="shared" si="44"/>
        <v>14160.279460664298</v>
      </c>
      <c r="X269" s="13"/>
      <c r="Y269" s="21">
        <f t="shared" si="51"/>
        <v>3540.0698651660746</v>
      </c>
      <c r="Z269" s="21">
        <f t="shared" si="51"/>
        <v>3540.0698651660746</v>
      </c>
      <c r="AA269" s="21">
        <f t="shared" si="51"/>
        <v>3540.0698651660746</v>
      </c>
      <c r="AB269" s="3"/>
      <c r="AC269" s="21">
        <f t="shared" si="49"/>
        <v>28.494576003449723</v>
      </c>
      <c r="AD269" s="21">
        <f t="shared" si="51"/>
        <v>3540.0698651660746</v>
      </c>
      <c r="AE269" s="21">
        <f t="shared" si="50"/>
        <v>3568.5644411695243</v>
      </c>
    </row>
    <row r="270" spans="2:31" x14ac:dyDescent="0.3">
      <c r="B270" s="3">
        <v>936</v>
      </c>
      <c r="C270" s="17">
        <v>9</v>
      </c>
      <c r="D270" s="18" t="s">
        <v>238</v>
      </c>
      <c r="E270" s="20">
        <v>41.000400806603665</v>
      </c>
      <c r="F270" s="19">
        <v>76676.479999999996</v>
      </c>
      <c r="G270" s="19">
        <v>0</v>
      </c>
      <c r="H270" s="19">
        <f t="shared" si="39"/>
        <v>76676.479999999996</v>
      </c>
      <c r="I270" s="12">
        <f t="shared" si="40"/>
        <v>1870.1397667227247</v>
      </c>
      <c r="J270" s="16">
        <f t="shared" si="41"/>
        <v>36974.488232363954</v>
      </c>
      <c r="K270" s="21"/>
      <c r="L270" s="21">
        <v>-36.532026088243583</v>
      </c>
      <c r="M270" s="21">
        <v>-12.411634256899561</v>
      </c>
      <c r="N270" s="21">
        <f t="shared" si="45"/>
        <v>-0.12937003101271446</v>
      </c>
      <c r="O270" s="21">
        <f t="shared" si="46"/>
        <v>-49.073030376155856</v>
      </c>
      <c r="P270" s="21"/>
      <c r="Q270" s="25">
        <f t="shared" si="42"/>
        <v>36925.415201987795</v>
      </c>
      <c r="R270" s="52">
        <v>0</v>
      </c>
      <c r="S270" s="53">
        <f t="shared" si="47"/>
        <v>0</v>
      </c>
      <c r="T270" s="21">
        <f t="shared" si="43"/>
        <v>36925.415201987795</v>
      </c>
      <c r="U270" s="13"/>
      <c r="V270" s="25">
        <v>0</v>
      </c>
      <c r="W270" s="21">
        <f t="shared" si="44"/>
        <v>36925.415201987795</v>
      </c>
      <c r="X270" s="13"/>
      <c r="Y270" s="21">
        <f t="shared" si="51"/>
        <v>9231.3538004969487</v>
      </c>
      <c r="Z270" s="21">
        <f t="shared" si="51"/>
        <v>9231.3538004969487</v>
      </c>
      <c r="AA270" s="21">
        <f t="shared" si="51"/>
        <v>9231.3538004969487</v>
      </c>
      <c r="AB270" s="3"/>
      <c r="AC270" s="21">
        <f t="shared" si="49"/>
        <v>74.29897141494439</v>
      </c>
      <c r="AD270" s="21">
        <f t="shared" si="51"/>
        <v>9231.3538004969487</v>
      </c>
      <c r="AE270" s="21">
        <f t="shared" si="50"/>
        <v>9305.6527719118931</v>
      </c>
    </row>
    <row r="271" spans="2:31" x14ac:dyDescent="0.3">
      <c r="B271" s="3">
        <v>952</v>
      </c>
      <c r="C271" s="17">
        <v>9</v>
      </c>
      <c r="D271" s="18" t="s">
        <v>239</v>
      </c>
      <c r="E271" s="20">
        <v>58.010000000000005</v>
      </c>
      <c r="F271" s="19">
        <v>92682.41</v>
      </c>
      <c r="G271" s="19">
        <v>3120.3</v>
      </c>
      <c r="H271" s="19">
        <f t="shared" si="39"/>
        <v>89562.11</v>
      </c>
      <c r="I271" s="12">
        <f t="shared" si="40"/>
        <v>1543.9081192897775</v>
      </c>
      <c r="J271" s="16">
        <f t="shared" si="41"/>
        <v>43188.122123768408</v>
      </c>
      <c r="K271" s="21"/>
      <c r="L271" s="21">
        <v>-62.826085759203124</v>
      </c>
      <c r="M271" s="21">
        <v>-18.87894067441448</v>
      </c>
      <c r="N271" s="21">
        <f t="shared" si="45"/>
        <v>-0.15111091364997642</v>
      </c>
      <c r="O271" s="21">
        <f t="shared" si="46"/>
        <v>-81.856137347267577</v>
      </c>
      <c r="P271" s="21"/>
      <c r="Q271" s="25">
        <f t="shared" si="42"/>
        <v>43106.265986421138</v>
      </c>
      <c r="R271" s="52">
        <v>0</v>
      </c>
      <c r="S271" s="53">
        <f t="shared" si="47"/>
        <v>0</v>
      </c>
      <c r="T271" s="21">
        <f t="shared" si="43"/>
        <v>43106.265986421138</v>
      </c>
      <c r="U271" s="13"/>
      <c r="V271" s="25">
        <v>0</v>
      </c>
      <c r="W271" s="21">
        <f t="shared" si="44"/>
        <v>43106.265986421138</v>
      </c>
      <c r="X271" s="13"/>
      <c r="Y271" s="21">
        <f t="shared" si="51"/>
        <v>10776.566496605285</v>
      </c>
      <c r="Z271" s="21">
        <f t="shared" si="51"/>
        <v>10776.566496605285</v>
      </c>
      <c r="AA271" s="21">
        <f t="shared" si="51"/>
        <v>10776.566496605285</v>
      </c>
      <c r="AB271" s="3"/>
      <c r="AC271" s="21">
        <f t="shared" si="49"/>
        <v>86.785056522575175</v>
      </c>
      <c r="AD271" s="21">
        <f t="shared" si="51"/>
        <v>10776.566496605285</v>
      </c>
      <c r="AE271" s="21">
        <f t="shared" si="50"/>
        <v>10863.351553127859</v>
      </c>
    </row>
    <row r="272" spans="2:31" x14ac:dyDescent="0.3">
      <c r="B272" s="3">
        <v>982</v>
      </c>
      <c r="C272" s="17">
        <v>9</v>
      </c>
      <c r="D272" s="18" t="s">
        <v>240</v>
      </c>
      <c r="E272" s="20">
        <v>67.758123009401658</v>
      </c>
      <c r="F272" s="19">
        <v>117451.8</v>
      </c>
      <c r="G272" s="19">
        <v>0</v>
      </c>
      <c r="H272" s="19">
        <f t="shared" si="39"/>
        <v>117451.8</v>
      </c>
      <c r="I272" s="12">
        <f t="shared" si="40"/>
        <v>1733.3980751459599</v>
      </c>
      <c r="J272" s="16">
        <f t="shared" si="41"/>
        <v>56636.926955566618</v>
      </c>
      <c r="K272" s="21"/>
      <c r="L272" s="21">
        <v>-113.21432005561655</v>
      </c>
      <c r="M272" s="21">
        <v>-23.102016979839391</v>
      </c>
      <c r="N272" s="21">
        <f t="shared" si="45"/>
        <v>-0.19816693474321118</v>
      </c>
      <c r="O272" s="21">
        <f t="shared" si="46"/>
        <v>-136.51450397019914</v>
      </c>
      <c r="P272" s="21"/>
      <c r="Q272" s="25">
        <f t="shared" si="42"/>
        <v>56500.412451596421</v>
      </c>
      <c r="R272" s="52">
        <v>0</v>
      </c>
      <c r="S272" s="53">
        <f t="shared" si="47"/>
        <v>0</v>
      </c>
      <c r="T272" s="21">
        <f t="shared" si="43"/>
        <v>56500.412451596421</v>
      </c>
      <c r="U272" s="13"/>
      <c r="V272" s="25">
        <v>0</v>
      </c>
      <c r="W272" s="21">
        <f t="shared" si="44"/>
        <v>56500.412451596421</v>
      </c>
      <c r="X272" s="13"/>
      <c r="Y272" s="21">
        <f t="shared" si="51"/>
        <v>14125.103112899105</v>
      </c>
      <c r="Z272" s="21">
        <f t="shared" si="51"/>
        <v>14125.103112899105</v>
      </c>
      <c r="AA272" s="21">
        <f t="shared" si="51"/>
        <v>14125.103112899105</v>
      </c>
      <c r="AB272" s="3"/>
      <c r="AC272" s="21">
        <f t="shared" si="49"/>
        <v>113.80997055203586</v>
      </c>
      <c r="AD272" s="21">
        <f t="shared" si="51"/>
        <v>14125.103112899105</v>
      </c>
      <c r="AE272" s="21">
        <f t="shared" si="50"/>
        <v>14238.913083451142</v>
      </c>
    </row>
    <row r="273" spans="2:31" x14ac:dyDescent="0.3">
      <c r="B273" s="3">
        <v>987</v>
      </c>
      <c r="C273" s="17">
        <v>9</v>
      </c>
      <c r="D273" s="18" t="s">
        <v>241</v>
      </c>
      <c r="E273" s="20">
        <v>330.67110027386104</v>
      </c>
      <c r="F273" s="19">
        <v>102469.64</v>
      </c>
      <c r="G273" s="19">
        <v>0</v>
      </c>
      <c r="H273" s="19">
        <f t="shared" si="39"/>
        <v>102469.64</v>
      </c>
      <c r="I273" s="12">
        <f t="shared" si="40"/>
        <v>309.88386924389488</v>
      </c>
      <c r="J273" s="16">
        <f t="shared" si="41"/>
        <v>49412.316506372888</v>
      </c>
      <c r="K273" s="21"/>
      <c r="L273" s="21">
        <v>-127.05509294391231</v>
      </c>
      <c r="M273" s="21">
        <v>-21.897483952598122</v>
      </c>
      <c r="N273" s="21">
        <f t="shared" si="45"/>
        <v>-0.17288874638822346</v>
      </c>
      <c r="O273" s="21">
        <f t="shared" si="46"/>
        <v>-149.12546564289866</v>
      </c>
      <c r="P273" s="21"/>
      <c r="Q273" s="25">
        <f t="shared" si="42"/>
        <v>49263.191040729987</v>
      </c>
      <c r="R273" s="52">
        <v>0</v>
      </c>
      <c r="S273" s="53">
        <f t="shared" si="47"/>
        <v>0</v>
      </c>
      <c r="T273" s="21">
        <f t="shared" si="43"/>
        <v>49263.191040729987</v>
      </c>
      <c r="U273" s="13"/>
      <c r="V273" s="25">
        <v>0</v>
      </c>
      <c r="W273" s="21">
        <f t="shared" si="44"/>
        <v>49263.191040729987</v>
      </c>
      <c r="X273" s="13"/>
      <c r="Y273" s="21">
        <f t="shared" si="51"/>
        <v>12315.797760182497</v>
      </c>
      <c r="Z273" s="21">
        <f t="shared" si="51"/>
        <v>12315.797760182497</v>
      </c>
      <c r="AA273" s="21">
        <f t="shared" si="51"/>
        <v>12315.797760182497</v>
      </c>
      <c r="AB273" s="3"/>
      <c r="AC273" s="21">
        <f t="shared" si="49"/>
        <v>99.292362576629003</v>
      </c>
      <c r="AD273" s="21">
        <f t="shared" si="51"/>
        <v>12315.797760182497</v>
      </c>
      <c r="AE273" s="21">
        <f t="shared" si="50"/>
        <v>12415.090122759126</v>
      </c>
    </row>
  </sheetData>
  <sheetProtection sheet="1" objects="1" scenarios="1"/>
  <mergeCells count="3">
    <mergeCell ref="B2:G2"/>
    <mergeCell ref="L22:O22"/>
    <mergeCell ref="AC16:AE20"/>
  </mergeCells>
  <phoneticPr fontId="17" type="noConversion"/>
  <conditionalFormatting sqref="B169:B181 B183:B188 B232:B254 B101:B167 B190:B200 B202:B230 B24:H24 B69:B98 B25:B67 C25:D272 E25:H273 J24:M273 P24:P273">
    <cfRule type="expression" dxfId="20" priority="37">
      <formula>$C24&lt;&gt;$C23</formula>
    </cfRule>
  </conditionalFormatting>
  <conditionalFormatting sqref="Q24:Q273 Y24:AA273 AD24:AE273 T24:T273">
    <cfRule type="expression" dxfId="19" priority="35">
      <formula>$C24&lt;&gt;$C23=TRUE</formula>
    </cfRule>
  </conditionalFormatting>
  <conditionalFormatting sqref="B68 B182 B231 B99 B201">
    <cfRule type="expression" dxfId="18" priority="38">
      <formula>$C68&lt;&gt;$C66</formula>
    </cfRule>
  </conditionalFormatting>
  <conditionalFormatting sqref="B168 B189">
    <cfRule type="expression" dxfId="17" priority="39">
      <formula>$C168&lt;&gt;#REF!</formula>
    </cfRule>
  </conditionalFormatting>
  <conditionalFormatting sqref="B100">
    <cfRule type="expression" dxfId="16" priority="40">
      <formula>$C100&lt;&gt;$C97</formula>
    </cfRule>
  </conditionalFormatting>
  <conditionalFormatting sqref="E24:F273">
    <cfRule type="expression" dxfId="15" priority="32">
      <formula>E24&lt;=0=TRUE</formula>
    </cfRule>
  </conditionalFormatting>
  <conditionalFormatting sqref="E22">
    <cfRule type="expression" dxfId="14" priority="31">
      <formula>$C22&lt;&gt;$C21</formula>
    </cfRule>
  </conditionalFormatting>
  <conditionalFormatting sqref="E22">
    <cfRule type="expression" dxfId="13" priority="30">
      <formula>E22&lt;=0=TRUE</formula>
    </cfRule>
  </conditionalFormatting>
  <conditionalFormatting sqref="E22">
    <cfRule type="expression" dxfId="12" priority="29">
      <formula>$C22&lt;&gt;$C21</formula>
    </cfRule>
  </conditionalFormatting>
  <conditionalFormatting sqref="E22">
    <cfRule type="expression" dxfId="11" priority="28">
      <formula>E22&lt;=0=TRUE</formula>
    </cfRule>
  </conditionalFormatting>
  <conditionalFormatting sqref="C273:D273">
    <cfRule type="expression" dxfId="10" priority="13">
      <formula>$C273&lt;&gt;$C272</formula>
    </cfRule>
  </conditionalFormatting>
  <conditionalFormatting sqref="I24:I273">
    <cfRule type="expression" dxfId="9" priority="12">
      <formula>$C24&lt;&gt;$C23</formula>
    </cfRule>
  </conditionalFormatting>
  <conditionalFormatting sqref="V24:V273">
    <cfRule type="expression" dxfId="8" priority="11">
      <formula>$C24&lt;&gt;$C23=TRUE</formula>
    </cfRule>
  </conditionalFormatting>
  <conditionalFormatting sqref="V19">
    <cfRule type="expression" dxfId="7" priority="10">
      <formula>$C19&lt;&gt;$C17=TRUE</formula>
    </cfRule>
  </conditionalFormatting>
  <conditionalFormatting sqref="W24:W273">
    <cfRule type="expression" dxfId="6" priority="9">
      <formula>$C24&lt;&gt;$C23=TRUE</formula>
    </cfRule>
  </conditionalFormatting>
  <conditionalFormatting sqref="N20:O20">
    <cfRule type="expression" dxfId="5" priority="8">
      <formula>$C20&lt;&gt;$C19</formula>
    </cfRule>
  </conditionalFormatting>
  <conditionalFormatting sqref="L21:O21">
    <cfRule type="expression" dxfId="4" priority="7">
      <formula>$C21&lt;&gt;$C20</formula>
    </cfRule>
  </conditionalFormatting>
  <conditionalFormatting sqref="N24:N273">
    <cfRule type="expression" dxfId="3" priority="6">
      <formula>$C24&lt;&gt;$C23</formula>
    </cfRule>
  </conditionalFormatting>
  <conditionalFormatting sqref="O24:O273">
    <cfRule type="expression" dxfId="2" priority="5">
      <formula>$C24&lt;&gt;$C23</formula>
    </cfRule>
  </conditionalFormatting>
  <conditionalFormatting sqref="AC24:AC273">
    <cfRule type="expression" dxfId="1" priority="2">
      <formula>$C24&lt;&gt;$C23=TRUE</formula>
    </cfRule>
  </conditionalFormatting>
  <conditionalFormatting sqref="R24:S273">
    <cfRule type="expression" dxfId="0" priority="1">
      <formula>$C24&lt;&gt;$C23=TRUE</formula>
    </cfRule>
  </conditionalFormatting>
  <pageMargins left="0.7" right="0.7" top="0.75" bottom="0.75" header="0.3" footer="0.3"/>
  <pageSetup orientation="portrait" r:id="rId1"/>
  <ignoredErrors>
    <ignoredError sqref="E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2022-01-19T20:24:35Z</dcterms:created>
  <dcterms:modified xsi:type="dcterms:W3CDTF">2022-03-14T20:34:31Z</dcterms:modified>
  <cp:contentStatus/>
</cp:coreProperties>
</file>